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Моё\бизнес\Ассамблея\Соревнования\кубок Ассамблеи\Новая папка\"/>
    </mc:Choice>
  </mc:AlternateContent>
  <bookViews>
    <workbookView xWindow="0" yWindow="0" windowWidth="24000" windowHeight="9630" firstSheet="1" activeTab="4"/>
  </bookViews>
  <sheets>
    <sheet name="МП1" sheetId="10" r:id="rId1"/>
    <sheet name="ппа" sheetId="1" r:id="rId2"/>
    <sheet name="ппб" sheetId="2" r:id="rId3"/>
    <sheet name="ППЮ" sheetId="3" r:id="rId4"/>
    <sheet name="КПЮ" sheetId="4" r:id="rId5"/>
    <sheet name="ПП общий" sheetId="5" r:id="rId6"/>
    <sheet name="КП общий" sheetId="6" r:id="rId7"/>
    <sheet name="мл1" sheetId="9" r:id="rId8"/>
    <sheet name="ЭКВИ1" sheetId="8" r:id="rId9"/>
    <sheet name="люб" sheetId="7" r:id="rId10"/>
    <sheet name="абс дети" sheetId="11" r:id="rId11"/>
    <sheet name=" абс юноши" sheetId="12" r:id="rId12"/>
    <sheet name="абс общий" sheetId="13" r:id="rId1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3" l="1"/>
  <c r="F6" i="13"/>
  <c r="F7" i="13"/>
  <c r="F8" i="13"/>
  <c r="F9" i="13"/>
  <c r="F5" i="12"/>
  <c r="F6" i="12"/>
  <c r="F7" i="12"/>
  <c r="F8" i="12"/>
  <c r="F9" i="12"/>
  <c r="F10" i="12"/>
  <c r="F11" i="12"/>
  <c r="F12" i="12"/>
  <c r="F5" i="11"/>
  <c r="F6" i="11"/>
  <c r="F7" i="11"/>
  <c r="F8" i="11"/>
  <c r="F9" i="11"/>
  <c r="F10" i="11"/>
  <c r="F11" i="11"/>
  <c r="F12" i="11"/>
  <c r="F13" i="11"/>
  <c r="F14" i="11"/>
  <c r="F15" i="11"/>
  <c r="F16" i="11"/>
  <c r="F17" i="11"/>
  <c r="F18" i="11"/>
  <c r="F19" i="11"/>
  <c r="F20" i="11"/>
  <c r="H9" i="10"/>
  <c r="K9" i="10"/>
  <c r="L9" i="10" s="1"/>
  <c r="N9" i="10"/>
  <c r="Q9" i="10"/>
  <c r="R9" i="10" s="1"/>
  <c r="T9" i="10"/>
  <c r="W9" i="10"/>
  <c r="X9" i="10" s="1"/>
  <c r="A9" i="10" s="1"/>
  <c r="H10" i="10"/>
  <c r="I9" i="10" s="1"/>
  <c r="K10" i="10"/>
  <c r="N10" i="10"/>
  <c r="O9" i="10" s="1"/>
  <c r="Q10" i="10"/>
  <c r="T10" i="10"/>
  <c r="U9" i="10" s="1"/>
  <c r="W10" i="10"/>
  <c r="X10" i="10"/>
  <c r="A10" i="10" s="1"/>
  <c r="H11" i="10"/>
  <c r="I11" i="10" s="1"/>
  <c r="K11" i="10"/>
  <c r="N11" i="10"/>
  <c r="O11" i="10" s="1"/>
  <c r="Q11" i="10"/>
  <c r="T11" i="10"/>
  <c r="U11" i="10" s="1"/>
  <c r="W11" i="10"/>
  <c r="X11" i="10"/>
  <c r="A11" i="10" s="1"/>
  <c r="H12" i="10"/>
  <c r="I12" i="10" s="1"/>
  <c r="K12" i="10"/>
  <c r="N12" i="10"/>
  <c r="O12" i="10" s="1"/>
  <c r="Q12" i="10"/>
  <c r="T12" i="10"/>
  <c r="U12" i="10" s="1"/>
  <c r="W12" i="10"/>
  <c r="X12" i="10"/>
  <c r="H13" i="10"/>
  <c r="I13" i="10" s="1"/>
  <c r="K13" i="10"/>
  <c r="N13" i="10"/>
  <c r="O13" i="10" s="1"/>
  <c r="Q13" i="10"/>
  <c r="T13" i="10"/>
  <c r="U13" i="10" s="1"/>
  <c r="W13" i="10"/>
  <c r="X13" i="10"/>
  <c r="H14" i="10"/>
  <c r="I14" i="10" s="1"/>
  <c r="K14" i="10"/>
  <c r="N14" i="10"/>
  <c r="O14" i="10" s="1"/>
  <c r="Q14" i="10"/>
  <c r="T14" i="10"/>
  <c r="U14" i="10" s="1"/>
  <c r="W14" i="10"/>
  <c r="X14" i="10"/>
  <c r="L8" i="9"/>
  <c r="M8" i="9" s="1"/>
  <c r="L9" i="9"/>
  <c r="M9" i="9"/>
  <c r="L11" i="9"/>
  <c r="M11" i="9" s="1"/>
  <c r="H8" i="8"/>
  <c r="K8" i="8"/>
  <c r="L8" i="8" s="1"/>
  <c r="N8" i="8"/>
  <c r="Q8" i="8"/>
  <c r="R8" i="8" s="1"/>
  <c r="T8" i="8"/>
  <c r="W8" i="8"/>
  <c r="X8" i="8" s="1"/>
  <c r="H9" i="8"/>
  <c r="I11" i="8" s="1"/>
  <c r="K9" i="8"/>
  <c r="N9" i="8"/>
  <c r="O11" i="8" s="1"/>
  <c r="Q9" i="8"/>
  <c r="T9" i="8"/>
  <c r="U11" i="8" s="1"/>
  <c r="W9" i="8"/>
  <c r="X9" i="8"/>
  <c r="H10" i="8"/>
  <c r="I10" i="8" s="1"/>
  <c r="K10" i="8"/>
  <c r="N10" i="8"/>
  <c r="O10" i="8" s="1"/>
  <c r="Q10" i="8"/>
  <c r="T10" i="8"/>
  <c r="U10" i="8" s="1"/>
  <c r="W10" i="8"/>
  <c r="X10" i="8"/>
  <c r="H11" i="8"/>
  <c r="K11" i="8"/>
  <c r="N11" i="8"/>
  <c r="Q11" i="8"/>
  <c r="T11" i="8"/>
  <c r="W11" i="8"/>
  <c r="X11" i="8"/>
  <c r="H12" i="8"/>
  <c r="K12" i="8"/>
  <c r="L12" i="8" s="1"/>
  <c r="N12" i="8"/>
  <c r="Q12" i="8"/>
  <c r="R12" i="8" s="1"/>
  <c r="T12" i="8"/>
  <c r="W12" i="8"/>
  <c r="X12" i="8" s="1"/>
  <c r="H13" i="8"/>
  <c r="K13" i="8"/>
  <c r="N13" i="8"/>
  <c r="Q13" i="8"/>
  <c r="T13" i="8"/>
  <c r="W13" i="8"/>
  <c r="X13" i="8"/>
  <c r="H14" i="8"/>
  <c r="I14" i="8" s="1"/>
  <c r="K14" i="8"/>
  <c r="N14" i="8"/>
  <c r="O14" i="8" s="1"/>
  <c r="Q14" i="8"/>
  <c r="T14" i="8"/>
  <c r="U14" i="8" s="1"/>
  <c r="W14" i="8"/>
  <c r="X14" i="8"/>
  <c r="H15" i="8"/>
  <c r="K15" i="8"/>
  <c r="N15" i="8"/>
  <c r="Q15" i="8"/>
  <c r="T15" i="8"/>
  <c r="W15" i="8"/>
  <c r="X15" i="8"/>
  <c r="H16" i="8"/>
  <c r="K16" i="8"/>
  <c r="L16" i="8" s="1"/>
  <c r="N16" i="8"/>
  <c r="Q16" i="8"/>
  <c r="R16" i="8" s="1"/>
  <c r="T16" i="8"/>
  <c r="W16" i="8"/>
  <c r="X16" i="8" s="1"/>
  <c r="A16" i="8" s="1"/>
  <c r="H17" i="8"/>
  <c r="K17" i="8"/>
  <c r="N17" i="8"/>
  <c r="O17" i="8"/>
  <c r="Q17" i="8"/>
  <c r="T17" i="8"/>
  <c r="W17" i="8"/>
  <c r="X17" i="8"/>
  <c r="A17" i="8" s="1"/>
  <c r="H18" i="8"/>
  <c r="I18" i="8" s="1"/>
  <c r="K18" i="8"/>
  <c r="N18" i="8"/>
  <c r="O18" i="8" s="1"/>
  <c r="Q18" i="8"/>
  <c r="T18" i="8"/>
  <c r="U18" i="8" s="1"/>
  <c r="W18" i="8"/>
  <c r="X18" i="8"/>
  <c r="H9" i="7"/>
  <c r="K9" i="7"/>
  <c r="L9" i="7" s="1"/>
  <c r="N9" i="7"/>
  <c r="Q9" i="7"/>
  <c r="R9" i="7" s="1"/>
  <c r="T9" i="7"/>
  <c r="W9" i="7"/>
  <c r="X9" i="7" s="1"/>
  <c r="H10" i="7"/>
  <c r="I12" i="7" s="1"/>
  <c r="K10" i="7"/>
  <c r="N10" i="7"/>
  <c r="O12" i="7" s="1"/>
  <c r="Q10" i="7"/>
  <c r="T10" i="7"/>
  <c r="U12" i="7" s="1"/>
  <c r="W10" i="7"/>
  <c r="X10" i="7"/>
  <c r="H11" i="7"/>
  <c r="I11" i="7" s="1"/>
  <c r="K11" i="7"/>
  <c r="N11" i="7"/>
  <c r="O11" i="7" s="1"/>
  <c r="Q11" i="7"/>
  <c r="T11" i="7"/>
  <c r="U11" i="7" s="1"/>
  <c r="W11" i="7"/>
  <c r="X11" i="7"/>
  <c r="A11" i="7" s="1"/>
  <c r="H12" i="7"/>
  <c r="K12" i="7"/>
  <c r="N12" i="7"/>
  <c r="Q12" i="7"/>
  <c r="T12" i="7"/>
  <c r="W12" i="7"/>
  <c r="X12" i="7"/>
  <c r="H13" i="7"/>
  <c r="K13" i="7"/>
  <c r="L13" i="7" s="1"/>
  <c r="N13" i="7"/>
  <c r="Q13" i="7"/>
  <c r="R13" i="7" s="1"/>
  <c r="T13" i="7"/>
  <c r="W13" i="7"/>
  <c r="X13" i="7" s="1"/>
  <c r="H14" i="7"/>
  <c r="K14" i="7"/>
  <c r="N14" i="7"/>
  <c r="Q14" i="7"/>
  <c r="T14" i="7"/>
  <c r="W14" i="7"/>
  <c r="X14" i="7"/>
  <c r="A14" i="7" s="1"/>
  <c r="H15" i="7"/>
  <c r="I15" i="7" s="1"/>
  <c r="K15" i="7"/>
  <c r="N15" i="7"/>
  <c r="O15" i="7" s="1"/>
  <c r="Q15" i="7"/>
  <c r="T15" i="7"/>
  <c r="U15" i="7" s="1"/>
  <c r="W15" i="7"/>
  <c r="X15" i="7"/>
  <c r="A15" i="7" s="1"/>
  <c r="H16" i="7"/>
  <c r="K16" i="7"/>
  <c r="L16" i="7"/>
  <c r="N16" i="7"/>
  <c r="Q16" i="7"/>
  <c r="T16" i="7"/>
  <c r="W16" i="7"/>
  <c r="X16" i="7"/>
  <c r="A16" i="7" s="1"/>
  <c r="H17" i="7"/>
  <c r="K17" i="7"/>
  <c r="L17" i="7" s="1"/>
  <c r="N17" i="7"/>
  <c r="Q17" i="7"/>
  <c r="R17" i="7" s="1"/>
  <c r="T17" i="7"/>
  <c r="W17" i="7"/>
  <c r="X17" i="7" s="1"/>
  <c r="A17" i="7" s="1"/>
  <c r="H18" i="7"/>
  <c r="I18" i="7"/>
  <c r="K18" i="7"/>
  <c r="N18" i="7"/>
  <c r="O18" i="7"/>
  <c r="Q18" i="7"/>
  <c r="T18" i="7"/>
  <c r="U18" i="7"/>
  <c r="W18" i="7"/>
  <c r="X18" i="7"/>
  <c r="A18" i="7" s="1"/>
  <c r="H19" i="7"/>
  <c r="I19" i="7"/>
  <c r="K19" i="7"/>
  <c r="N19" i="7"/>
  <c r="O19" i="7"/>
  <c r="Q19" i="7"/>
  <c r="T19" i="7"/>
  <c r="U19" i="7"/>
  <c r="W19" i="7"/>
  <c r="X19" i="7"/>
  <c r="H20" i="7"/>
  <c r="I20" i="7"/>
  <c r="K20" i="7"/>
  <c r="N20" i="7"/>
  <c r="O20" i="7"/>
  <c r="Q20" i="7"/>
  <c r="T20" i="7"/>
  <c r="U20" i="7"/>
  <c r="W20" i="7"/>
  <c r="X20" i="7"/>
  <c r="H8" i="6"/>
  <c r="I8" i="6" s="1"/>
  <c r="K8" i="6"/>
  <c r="L8" i="6" s="1"/>
  <c r="N8" i="6"/>
  <c r="O8" i="6" s="1"/>
  <c r="Q8" i="6"/>
  <c r="R8" i="6" s="1"/>
  <c r="T8" i="6"/>
  <c r="U8" i="6" s="1"/>
  <c r="W8" i="6"/>
  <c r="X8" i="6" s="1"/>
  <c r="H9" i="6"/>
  <c r="K9" i="6"/>
  <c r="N9" i="6"/>
  <c r="Q9" i="6"/>
  <c r="T9" i="6"/>
  <c r="W9" i="6"/>
  <c r="X9" i="6"/>
  <c r="H10" i="6"/>
  <c r="I10" i="6" s="1"/>
  <c r="K10" i="6"/>
  <c r="L10" i="6" s="1"/>
  <c r="N10" i="6"/>
  <c r="O10" i="6" s="1"/>
  <c r="Q10" i="6"/>
  <c r="R10" i="6" s="1"/>
  <c r="T10" i="6"/>
  <c r="U10" i="6" s="1"/>
  <c r="W10" i="6"/>
  <c r="X10" i="6" s="1"/>
  <c r="H11" i="6"/>
  <c r="K11" i="6"/>
  <c r="N11" i="6"/>
  <c r="Q11" i="6"/>
  <c r="T11" i="6"/>
  <c r="W11" i="6"/>
  <c r="X11" i="6"/>
  <c r="H12" i="6"/>
  <c r="I12" i="6" s="1"/>
  <c r="K12" i="6"/>
  <c r="L12" i="6" s="1"/>
  <c r="N12" i="6"/>
  <c r="O12" i="6" s="1"/>
  <c r="Q12" i="6"/>
  <c r="R12" i="6" s="1"/>
  <c r="T12" i="6"/>
  <c r="U12" i="6" s="1"/>
  <c r="W12" i="6"/>
  <c r="X12" i="6" s="1"/>
  <c r="A12" i="6" s="1"/>
  <c r="H13" i="6"/>
  <c r="I13" i="6"/>
  <c r="K13" i="6"/>
  <c r="N13" i="6"/>
  <c r="O13" i="6"/>
  <c r="Q13" i="6"/>
  <c r="T13" i="6"/>
  <c r="U13" i="6"/>
  <c r="W13" i="6"/>
  <c r="X13" i="6"/>
  <c r="H9" i="5"/>
  <c r="I9" i="5"/>
  <c r="K9" i="5"/>
  <c r="L9" i="5"/>
  <c r="N9" i="5"/>
  <c r="O9" i="5"/>
  <c r="Q9" i="5"/>
  <c r="R9" i="5"/>
  <c r="T9" i="5"/>
  <c r="U9" i="5"/>
  <c r="W9" i="5"/>
  <c r="X9" i="5" s="1"/>
  <c r="H10" i="5"/>
  <c r="I10" i="5"/>
  <c r="K10" i="5"/>
  <c r="L10" i="5"/>
  <c r="N10" i="5"/>
  <c r="O10" i="5"/>
  <c r="Q10" i="5"/>
  <c r="R10" i="5"/>
  <c r="T10" i="5"/>
  <c r="U10" i="5"/>
  <c r="W10" i="5"/>
  <c r="X10" i="5"/>
  <c r="H11" i="5"/>
  <c r="I11" i="5"/>
  <c r="K11" i="5"/>
  <c r="L11" i="5"/>
  <c r="N11" i="5"/>
  <c r="O11" i="5"/>
  <c r="Q11" i="5"/>
  <c r="R11" i="5"/>
  <c r="T11" i="5"/>
  <c r="U11" i="5"/>
  <c r="W11" i="5"/>
  <c r="X11" i="5" s="1"/>
  <c r="H12" i="5"/>
  <c r="I12" i="5"/>
  <c r="K12" i="5"/>
  <c r="L12" i="5"/>
  <c r="N12" i="5"/>
  <c r="O12" i="5"/>
  <c r="Q12" i="5"/>
  <c r="R12" i="5"/>
  <c r="T12" i="5"/>
  <c r="U12" i="5"/>
  <c r="W12" i="5"/>
  <c r="X12" i="5"/>
  <c r="H13" i="5"/>
  <c r="I13" i="5"/>
  <c r="K13" i="5"/>
  <c r="L13" i="5"/>
  <c r="N13" i="5"/>
  <c r="O13" i="5"/>
  <c r="Q13" i="5"/>
  <c r="R13" i="5"/>
  <c r="T13" i="5"/>
  <c r="U13" i="5"/>
  <c r="W13" i="5"/>
  <c r="X13" i="5" s="1"/>
  <c r="H14" i="5"/>
  <c r="I14" i="5"/>
  <c r="K14" i="5"/>
  <c r="L14" i="5"/>
  <c r="N14" i="5"/>
  <c r="O14" i="5"/>
  <c r="Q14" i="5"/>
  <c r="R14" i="5"/>
  <c r="T14" i="5"/>
  <c r="U14" i="5"/>
  <c r="W14" i="5"/>
  <c r="X14" i="5"/>
  <c r="H15" i="5"/>
  <c r="I15" i="5"/>
  <c r="K15" i="5"/>
  <c r="L15" i="5"/>
  <c r="N15" i="5"/>
  <c r="O15" i="5"/>
  <c r="Q15" i="5"/>
  <c r="R15" i="5"/>
  <c r="T15" i="5"/>
  <c r="U15" i="5"/>
  <c r="W15" i="5"/>
  <c r="X15" i="5" s="1"/>
  <c r="H16" i="5"/>
  <c r="I16" i="5"/>
  <c r="K16" i="5"/>
  <c r="L16" i="5"/>
  <c r="N16" i="5"/>
  <c r="O16" i="5"/>
  <c r="Q16" i="5"/>
  <c r="R16" i="5"/>
  <c r="T16" i="5"/>
  <c r="U16" i="5"/>
  <c r="W16" i="5"/>
  <c r="X16" i="5"/>
  <c r="H17" i="5"/>
  <c r="I17" i="5"/>
  <c r="K17" i="5"/>
  <c r="L17" i="5"/>
  <c r="N17" i="5"/>
  <c r="O17" i="5"/>
  <c r="Q17" i="5"/>
  <c r="R17" i="5"/>
  <c r="T17" i="5"/>
  <c r="U17" i="5"/>
  <c r="W17" i="5"/>
  <c r="X17" i="5" s="1"/>
  <c r="H18" i="5"/>
  <c r="I18" i="5"/>
  <c r="K18" i="5"/>
  <c r="L18" i="5"/>
  <c r="N18" i="5"/>
  <c r="O18" i="5"/>
  <c r="Q18" i="5"/>
  <c r="R18" i="5"/>
  <c r="T18" i="5"/>
  <c r="U18" i="5"/>
  <c r="W18" i="5"/>
  <c r="X18" i="5"/>
  <c r="H19" i="5"/>
  <c r="I19" i="5"/>
  <c r="K19" i="5"/>
  <c r="L19" i="5"/>
  <c r="N19" i="5"/>
  <c r="O19" i="5"/>
  <c r="Q19" i="5"/>
  <c r="R19" i="5"/>
  <c r="T19" i="5"/>
  <c r="U19" i="5"/>
  <c r="W19" i="5"/>
  <c r="X19" i="5" s="1"/>
  <c r="A19" i="5" s="1"/>
  <c r="H20" i="5"/>
  <c r="I20" i="5"/>
  <c r="K20" i="5"/>
  <c r="L20" i="5"/>
  <c r="N20" i="5"/>
  <c r="O20" i="5"/>
  <c r="Q20" i="5"/>
  <c r="R20" i="5"/>
  <c r="T20" i="5"/>
  <c r="U20" i="5"/>
  <c r="W20" i="5"/>
  <c r="X20" i="5"/>
  <c r="A20" i="5" s="1"/>
  <c r="H21" i="5"/>
  <c r="I21" i="5"/>
  <c r="K21" i="5"/>
  <c r="L21" i="5"/>
  <c r="N21" i="5"/>
  <c r="O21" i="5"/>
  <c r="Q21" i="5"/>
  <c r="R21" i="5"/>
  <c r="T21" i="5"/>
  <c r="U21" i="5"/>
  <c r="W21" i="5"/>
  <c r="X21" i="5" s="1"/>
  <c r="H8" i="4"/>
  <c r="I8" i="4"/>
  <c r="K8" i="4"/>
  <c r="L10" i="4" s="1"/>
  <c r="N8" i="4"/>
  <c r="Q8" i="4"/>
  <c r="R10" i="4" s="1"/>
  <c r="T8" i="4"/>
  <c r="W8" i="4"/>
  <c r="X8" i="4"/>
  <c r="H9" i="4"/>
  <c r="K9" i="4"/>
  <c r="L9" i="4" s="1"/>
  <c r="N9" i="4"/>
  <c r="O8" i="4" s="1"/>
  <c r="Q9" i="4"/>
  <c r="R9" i="4" s="1"/>
  <c r="T9" i="4"/>
  <c r="U8" i="4" s="1"/>
  <c r="W9" i="4"/>
  <c r="X9" i="4" s="1"/>
  <c r="H10" i="4"/>
  <c r="I12" i="4" s="1"/>
  <c r="K10" i="4"/>
  <c r="N10" i="4"/>
  <c r="O12" i="4" s="1"/>
  <c r="Q10" i="4"/>
  <c r="T10" i="4"/>
  <c r="U12" i="4" s="1"/>
  <c r="W10" i="4"/>
  <c r="X10" i="4"/>
  <c r="H11" i="4"/>
  <c r="I11" i="4" s="1"/>
  <c r="K11" i="4"/>
  <c r="N11" i="4"/>
  <c r="O11" i="4" s="1"/>
  <c r="Q11" i="4"/>
  <c r="T11" i="4"/>
  <c r="U11" i="4" s="1"/>
  <c r="W11" i="4"/>
  <c r="X11" i="4"/>
  <c r="A11" i="4" s="1"/>
  <c r="H12" i="4"/>
  <c r="K12" i="4"/>
  <c r="N12" i="4"/>
  <c r="Q12" i="4"/>
  <c r="T12" i="4"/>
  <c r="W12" i="4"/>
  <c r="X12" i="4"/>
  <c r="A12" i="4" s="1"/>
  <c r="H13" i="4"/>
  <c r="K13" i="4"/>
  <c r="L13" i="4" s="1"/>
  <c r="N13" i="4"/>
  <c r="Q13" i="4"/>
  <c r="R13" i="4" s="1"/>
  <c r="T13" i="4"/>
  <c r="W13" i="4"/>
  <c r="X13" i="4" s="1"/>
  <c r="A13" i="4" s="1"/>
  <c r="H14" i="4"/>
  <c r="K14" i="4"/>
  <c r="N14" i="4"/>
  <c r="Q14" i="4"/>
  <c r="T14" i="4"/>
  <c r="W14" i="4"/>
  <c r="X14" i="4"/>
  <c r="A14" i="4" s="1"/>
  <c r="H15" i="4"/>
  <c r="I15" i="4" s="1"/>
  <c r="K15" i="4"/>
  <c r="N15" i="4"/>
  <c r="O15" i="4" s="1"/>
  <c r="Q15" i="4"/>
  <c r="T15" i="4"/>
  <c r="U15" i="4" s="1"/>
  <c r="W15" i="4"/>
  <c r="X15" i="4"/>
  <c r="A15" i="4" s="1"/>
  <c r="H9" i="3"/>
  <c r="I9" i="3"/>
  <c r="K9" i="3"/>
  <c r="L9" i="3"/>
  <c r="N9" i="3"/>
  <c r="O9" i="3"/>
  <c r="Q9" i="3"/>
  <c r="R9" i="3"/>
  <c r="T9" i="3"/>
  <c r="U9" i="3"/>
  <c r="W9" i="3"/>
  <c r="X9" i="3" s="1"/>
  <c r="H10" i="3"/>
  <c r="I10" i="3"/>
  <c r="K10" i="3"/>
  <c r="L10" i="3"/>
  <c r="N10" i="3"/>
  <c r="O10" i="3"/>
  <c r="Q10" i="3"/>
  <c r="R10" i="3"/>
  <c r="T10" i="3"/>
  <c r="U10" i="3"/>
  <c r="W10" i="3"/>
  <c r="X10" i="3" s="1"/>
  <c r="H11" i="3"/>
  <c r="I11" i="3"/>
  <c r="K11" i="3"/>
  <c r="L11" i="3"/>
  <c r="N11" i="3"/>
  <c r="O11" i="3"/>
  <c r="Q11" i="3"/>
  <c r="R11" i="3"/>
  <c r="T11" i="3"/>
  <c r="U11" i="3"/>
  <c r="W11" i="3"/>
  <c r="X11" i="3"/>
  <c r="H12" i="3"/>
  <c r="I12" i="3"/>
  <c r="K12" i="3"/>
  <c r="L12" i="3"/>
  <c r="N12" i="3"/>
  <c r="O12" i="3"/>
  <c r="Q12" i="3"/>
  <c r="R12" i="3"/>
  <c r="T12" i="3"/>
  <c r="U12" i="3"/>
  <c r="W12" i="3"/>
  <c r="X12" i="3"/>
  <c r="H13" i="3"/>
  <c r="I13" i="3"/>
  <c r="K13" i="3"/>
  <c r="L13" i="3"/>
  <c r="N13" i="3"/>
  <c r="O13" i="3"/>
  <c r="Q13" i="3"/>
  <c r="R13" i="3"/>
  <c r="T13" i="3"/>
  <c r="U13" i="3"/>
  <c r="W13" i="3"/>
  <c r="X13" i="3" s="1"/>
  <c r="H14" i="3"/>
  <c r="I14" i="3"/>
  <c r="K14" i="3"/>
  <c r="L14" i="3"/>
  <c r="N14" i="3"/>
  <c r="O14" i="3"/>
  <c r="Q14" i="3"/>
  <c r="R14" i="3"/>
  <c r="T14" i="3"/>
  <c r="U14" i="3"/>
  <c r="W14" i="3"/>
  <c r="X14" i="3" s="1"/>
  <c r="A14" i="3" s="1"/>
  <c r="H15" i="3"/>
  <c r="I15" i="3"/>
  <c r="K15" i="3"/>
  <c r="L15" i="3"/>
  <c r="N15" i="3"/>
  <c r="O15" i="3"/>
  <c r="Q15" i="3"/>
  <c r="R15" i="3"/>
  <c r="T15" i="3"/>
  <c r="U15" i="3"/>
  <c r="W15" i="3"/>
  <c r="X15" i="3"/>
  <c r="A15" i="3" s="1"/>
  <c r="H16" i="3"/>
  <c r="I16" i="3"/>
  <c r="K16" i="3"/>
  <c r="L16" i="3"/>
  <c r="N16" i="3"/>
  <c r="O16" i="3"/>
  <c r="Q16" i="3"/>
  <c r="R16" i="3"/>
  <c r="T16" i="3"/>
  <c r="U16" i="3"/>
  <c r="W16" i="3"/>
  <c r="X16" i="3"/>
  <c r="A16" i="3" s="1"/>
  <c r="H17" i="3"/>
  <c r="I17" i="3"/>
  <c r="K17" i="3"/>
  <c r="L17" i="3"/>
  <c r="N17" i="3"/>
  <c r="O17" i="3"/>
  <c r="Q17" i="3"/>
  <c r="R17" i="3"/>
  <c r="T17" i="3"/>
  <c r="U17" i="3"/>
  <c r="W17" i="3"/>
  <c r="X17" i="3" s="1"/>
  <c r="H18" i="3"/>
  <c r="I18" i="3"/>
  <c r="K18" i="3"/>
  <c r="L18" i="3"/>
  <c r="N18" i="3"/>
  <c r="O18" i="3"/>
  <c r="Q18" i="3"/>
  <c r="R18" i="3"/>
  <c r="T18" i="3"/>
  <c r="U18" i="3"/>
  <c r="W18" i="3"/>
  <c r="X18" i="3" s="1"/>
  <c r="H19" i="3"/>
  <c r="I19" i="3"/>
  <c r="K19" i="3"/>
  <c r="L19" i="3"/>
  <c r="N19" i="3"/>
  <c r="O19" i="3"/>
  <c r="Q19" i="3"/>
  <c r="R19" i="3"/>
  <c r="T19" i="3"/>
  <c r="U19" i="3"/>
  <c r="W19" i="3"/>
  <c r="X19" i="3"/>
  <c r="H20" i="3"/>
  <c r="I20" i="3"/>
  <c r="K20" i="3"/>
  <c r="L20" i="3"/>
  <c r="N20" i="3"/>
  <c r="O20" i="3"/>
  <c r="Q20" i="3"/>
  <c r="R20" i="3"/>
  <c r="T20" i="3"/>
  <c r="U20" i="3"/>
  <c r="W20" i="3"/>
  <c r="X20" i="3"/>
  <c r="H21" i="3"/>
  <c r="I21" i="3"/>
  <c r="K21" i="3"/>
  <c r="L21" i="3"/>
  <c r="N21" i="3"/>
  <c r="O21" i="3"/>
  <c r="Q21" i="3"/>
  <c r="R21" i="3"/>
  <c r="T21" i="3"/>
  <c r="U21" i="3"/>
  <c r="W21" i="3"/>
  <c r="X21" i="3"/>
  <c r="H22" i="3"/>
  <c r="I22" i="3"/>
  <c r="K22" i="3"/>
  <c r="L22" i="3"/>
  <c r="N22" i="3"/>
  <c r="O22" i="3"/>
  <c r="Q22" i="3"/>
  <c r="R22" i="3"/>
  <c r="T22" i="3"/>
  <c r="U22" i="3"/>
  <c r="W22" i="3"/>
  <c r="X22" i="3" s="1"/>
  <c r="O10" i="10" l="1"/>
  <c r="L14" i="10"/>
  <c r="R13" i="10"/>
  <c r="L12" i="10"/>
  <c r="L11" i="10"/>
  <c r="R10" i="10"/>
  <c r="L10" i="10"/>
  <c r="U10" i="10"/>
  <c r="I10" i="10"/>
  <c r="R14" i="10"/>
  <c r="L13" i="10"/>
  <c r="R12" i="10"/>
  <c r="R11" i="10"/>
  <c r="A13" i="8"/>
  <c r="A14" i="8"/>
  <c r="A11" i="8"/>
  <c r="A15" i="8"/>
  <c r="A8" i="8"/>
  <c r="A18" i="8"/>
  <c r="A10" i="8"/>
  <c r="A12" i="8"/>
  <c r="A9" i="8"/>
  <c r="R18" i="8"/>
  <c r="U16" i="8"/>
  <c r="O16" i="8"/>
  <c r="I16" i="8"/>
  <c r="R14" i="8"/>
  <c r="L14" i="8"/>
  <c r="U12" i="8"/>
  <c r="O12" i="8"/>
  <c r="I12" i="8"/>
  <c r="R10" i="8"/>
  <c r="L10" i="8"/>
  <c r="U8" i="8"/>
  <c r="O8" i="8"/>
  <c r="I8" i="8"/>
  <c r="I17" i="8"/>
  <c r="R15" i="8"/>
  <c r="O13" i="8"/>
  <c r="L11" i="8"/>
  <c r="I9" i="8"/>
  <c r="L18" i="8"/>
  <c r="R17" i="8"/>
  <c r="L17" i="8"/>
  <c r="U15" i="8"/>
  <c r="O15" i="8"/>
  <c r="I15" i="8"/>
  <c r="R13" i="8"/>
  <c r="L13" i="8"/>
  <c r="R9" i="8"/>
  <c r="L9" i="8"/>
  <c r="U17" i="8"/>
  <c r="L15" i="8"/>
  <c r="U13" i="8"/>
  <c r="I13" i="8"/>
  <c r="R11" i="8"/>
  <c r="U9" i="8"/>
  <c r="O9" i="8"/>
  <c r="A12" i="7"/>
  <c r="A9" i="7"/>
  <c r="A13" i="7"/>
  <c r="A10" i="7"/>
  <c r="O14" i="7"/>
  <c r="U17" i="7"/>
  <c r="O17" i="7"/>
  <c r="I17" i="7"/>
  <c r="R15" i="7"/>
  <c r="L15" i="7"/>
  <c r="U13" i="7"/>
  <c r="O13" i="7"/>
  <c r="I13" i="7"/>
  <c r="R11" i="7"/>
  <c r="L11" i="7"/>
  <c r="U9" i="7"/>
  <c r="O9" i="7"/>
  <c r="I9" i="7"/>
  <c r="I14" i="7"/>
  <c r="R12" i="7"/>
  <c r="U10" i="7"/>
  <c r="I10" i="7"/>
  <c r="R20" i="7"/>
  <c r="L20" i="7"/>
  <c r="R19" i="7"/>
  <c r="L19" i="7"/>
  <c r="R18" i="7"/>
  <c r="L18" i="7"/>
  <c r="U16" i="7"/>
  <c r="O16" i="7"/>
  <c r="I16" i="7"/>
  <c r="R14" i="7"/>
  <c r="L14" i="7"/>
  <c r="R10" i="7"/>
  <c r="L10" i="7"/>
  <c r="R16" i="7"/>
  <c r="U14" i="7"/>
  <c r="L12" i="7"/>
  <c r="O10" i="7"/>
  <c r="A11" i="5"/>
  <c r="A14" i="5"/>
  <c r="A10" i="6"/>
  <c r="A16" i="5"/>
  <c r="A15" i="5"/>
  <c r="A13" i="6"/>
  <c r="A11" i="6"/>
  <c r="A8" i="6"/>
  <c r="A12" i="5"/>
  <c r="A21" i="5"/>
  <c r="A13" i="5"/>
  <c r="A18" i="5"/>
  <c r="A17" i="5"/>
  <c r="A10" i="5"/>
  <c r="A9" i="5"/>
  <c r="A9" i="6"/>
  <c r="R11" i="6"/>
  <c r="L11" i="6"/>
  <c r="U9" i="6"/>
  <c r="O9" i="6"/>
  <c r="I9" i="6"/>
  <c r="R13" i="6"/>
  <c r="L13" i="6"/>
  <c r="U11" i="6"/>
  <c r="O11" i="6"/>
  <c r="I11" i="6"/>
  <c r="R9" i="6"/>
  <c r="L9" i="6"/>
  <c r="A9" i="4"/>
  <c r="A10" i="4"/>
  <c r="U14" i="4"/>
  <c r="O14" i="4"/>
  <c r="I14" i="4"/>
  <c r="R12" i="4"/>
  <c r="L12" i="4"/>
  <c r="U10" i="4"/>
  <c r="O10" i="4"/>
  <c r="I10" i="4"/>
  <c r="R8" i="4"/>
  <c r="L8" i="4"/>
  <c r="R15" i="4"/>
  <c r="L15" i="4"/>
  <c r="U13" i="4"/>
  <c r="O13" i="4"/>
  <c r="I13" i="4"/>
  <c r="R11" i="4"/>
  <c r="L11" i="4"/>
  <c r="U9" i="4"/>
  <c r="O9" i="4"/>
  <c r="I9" i="4"/>
  <c r="R14" i="4"/>
  <c r="L14" i="4"/>
  <c r="A17" i="3"/>
  <c r="A9" i="3"/>
  <c r="A21" i="3"/>
  <c r="A20" i="3"/>
  <c r="A19" i="3"/>
  <c r="A18" i="3"/>
  <c r="A12" i="3"/>
  <c r="A11" i="3"/>
  <c r="A10" i="3"/>
  <c r="A22" i="3"/>
  <c r="A13" i="3"/>
  <c r="H9" i="2" l="1"/>
  <c r="K9" i="2"/>
  <c r="L9" i="2" s="1"/>
  <c r="N9" i="2"/>
  <c r="Q9" i="2"/>
  <c r="R9" i="2" s="1"/>
  <c r="T9" i="2"/>
  <c r="W9" i="2"/>
  <c r="H10" i="2"/>
  <c r="I9" i="2" s="1"/>
  <c r="K10" i="2"/>
  <c r="L10" i="2" s="1"/>
  <c r="N10" i="2"/>
  <c r="O9" i="2" s="1"/>
  <c r="Q10" i="2"/>
  <c r="R10" i="2" s="1"/>
  <c r="T10" i="2"/>
  <c r="U9" i="2" s="1"/>
  <c r="W10" i="2"/>
  <c r="X10" i="2" s="1"/>
  <c r="H11" i="2"/>
  <c r="I11" i="2" s="1"/>
  <c r="K11" i="2"/>
  <c r="N11" i="2"/>
  <c r="O11" i="2" s="1"/>
  <c r="Q11" i="2"/>
  <c r="T11" i="2"/>
  <c r="U11" i="2" s="1"/>
  <c r="W11" i="2"/>
  <c r="X11" i="2"/>
  <c r="H12" i="2"/>
  <c r="I12" i="2" s="1"/>
  <c r="K12" i="2"/>
  <c r="N12" i="2"/>
  <c r="O12" i="2" s="1"/>
  <c r="Q12" i="2"/>
  <c r="T12" i="2"/>
  <c r="U12" i="2" s="1"/>
  <c r="W12" i="2"/>
  <c r="X12" i="2"/>
  <c r="H13" i="2"/>
  <c r="K13" i="2"/>
  <c r="L13" i="2" s="1"/>
  <c r="N13" i="2"/>
  <c r="Q13" i="2"/>
  <c r="R13" i="2" s="1"/>
  <c r="T13" i="2"/>
  <c r="W13" i="2"/>
  <c r="X13" i="2" s="1"/>
  <c r="H14" i="2"/>
  <c r="K14" i="2"/>
  <c r="L14" i="2" s="1"/>
  <c r="N14" i="2"/>
  <c r="Q14" i="2"/>
  <c r="R14" i="2" s="1"/>
  <c r="T14" i="2"/>
  <c r="W14" i="2"/>
  <c r="X14" i="2" s="1"/>
  <c r="H15" i="2"/>
  <c r="I15" i="2" s="1"/>
  <c r="K15" i="2"/>
  <c r="N15" i="2"/>
  <c r="O15" i="2" s="1"/>
  <c r="Q15" i="2"/>
  <c r="T15" i="2"/>
  <c r="U15" i="2" s="1"/>
  <c r="W15" i="2"/>
  <c r="X15" i="2"/>
  <c r="H16" i="2"/>
  <c r="I16" i="2" s="1"/>
  <c r="K16" i="2"/>
  <c r="N16" i="2"/>
  <c r="O16" i="2" s="1"/>
  <c r="Q16" i="2"/>
  <c r="T16" i="2"/>
  <c r="U16" i="2" s="1"/>
  <c r="W16" i="2"/>
  <c r="X16" i="2"/>
  <c r="H17" i="2"/>
  <c r="K17" i="2"/>
  <c r="L17" i="2" s="1"/>
  <c r="N17" i="2"/>
  <c r="Q17" i="2"/>
  <c r="R17" i="2" s="1"/>
  <c r="T17" i="2"/>
  <c r="W17" i="2"/>
  <c r="X17" i="2" s="1"/>
  <c r="H18" i="2"/>
  <c r="K18" i="2"/>
  <c r="L18" i="2" s="1"/>
  <c r="N18" i="2"/>
  <c r="Q18" i="2"/>
  <c r="R18" i="2" s="1"/>
  <c r="T18" i="2"/>
  <c r="W18" i="2"/>
  <c r="X18" i="2" s="1"/>
  <c r="H19" i="2"/>
  <c r="I19" i="2" s="1"/>
  <c r="K19" i="2"/>
  <c r="N19" i="2"/>
  <c r="O19" i="2" s="1"/>
  <c r="Q19" i="2"/>
  <c r="T19" i="2"/>
  <c r="U19" i="2" s="1"/>
  <c r="W19" i="2"/>
  <c r="X19" i="2"/>
  <c r="H20" i="2"/>
  <c r="I20" i="2" s="1"/>
  <c r="K20" i="2"/>
  <c r="N20" i="2"/>
  <c r="O20" i="2" s="1"/>
  <c r="Q20" i="2"/>
  <c r="T20" i="2"/>
  <c r="U20" i="2" s="1"/>
  <c r="W20" i="2"/>
  <c r="X20" i="2"/>
  <c r="H21" i="2"/>
  <c r="K21" i="2"/>
  <c r="L21" i="2" s="1"/>
  <c r="N21" i="2"/>
  <c r="Q21" i="2"/>
  <c r="R21" i="2" s="1"/>
  <c r="T21" i="2"/>
  <c r="W21" i="2"/>
  <c r="X21" i="2" s="1"/>
  <c r="A21" i="2" s="1"/>
  <c r="H22" i="2"/>
  <c r="K22" i="2"/>
  <c r="L22" i="2" s="1"/>
  <c r="N22" i="2"/>
  <c r="Q22" i="2"/>
  <c r="R22" i="2" s="1"/>
  <c r="T22" i="2"/>
  <c r="W22" i="2"/>
  <c r="X22" i="2" s="1"/>
  <c r="H23" i="2"/>
  <c r="I23" i="2" s="1"/>
  <c r="K23" i="2"/>
  <c r="N23" i="2"/>
  <c r="O23" i="2" s="1"/>
  <c r="Q23" i="2"/>
  <c r="T23" i="2"/>
  <c r="U23" i="2" s="1"/>
  <c r="W23" i="2"/>
  <c r="X23" i="2"/>
  <c r="H24" i="2"/>
  <c r="I24" i="2" s="1"/>
  <c r="K24" i="2"/>
  <c r="N24" i="2"/>
  <c r="O24" i="2" s="1"/>
  <c r="Q24" i="2"/>
  <c r="T24" i="2"/>
  <c r="U24" i="2" s="1"/>
  <c r="W24" i="2"/>
  <c r="X24" i="2"/>
  <c r="A24" i="2" s="1"/>
  <c r="H25" i="2"/>
  <c r="K25" i="2"/>
  <c r="L25" i="2" s="1"/>
  <c r="N25" i="2"/>
  <c r="Q25" i="2"/>
  <c r="R25" i="2" s="1"/>
  <c r="T25" i="2"/>
  <c r="W25" i="2"/>
  <c r="X25" i="2" s="1"/>
  <c r="H26" i="2"/>
  <c r="I26" i="2"/>
  <c r="K26" i="2"/>
  <c r="L26" i="2" s="1"/>
  <c r="N26" i="2"/>
  <c r="O26" i="2"/>
  <c r="Q26" i="2"/>
  <c r="R26" i="2" s="1"/>
  <c r="T26" i="2"/>
  <c r="U26" i="2"/>
  <c r="W26" i="2"/>
  <c r="X26" i="2" s="1"/>
  <c r="A18" i="2" l="1"/>
  <c r="A10" i="2"/>
  <c r="A25" i="2"/>
  <c r="A17" i="2"/>
  <c r="A14" i="2"/>
  <c r="A12" i="2"/>
  <c r="A9" i="2"/>
  <c r="A16" i="2"/>
  <c r="A13" i="2"/>
  <c r="A26" i="2"/>
  <c r="A19" i="2"/>
  <c r="A11" i="2"/>
  <c r="A22" i="2"/>
  <c r="A20" i="2"/>
  <c r="A23" i="2"/>
  <c r="A15" i="2"/>
  <c r="R24" i="2"/>
  <c r="U22" i="2"/>
  <c r="I22" i="2"/>
  <c r="R20" i="2"/>
  <c r="U18" i="2"/>
  <c r="I18" i="2"/>
  <c r="R16" i="2"/>
  <c r="U14" i="2"/>
  <c r="I14" i="2"/>
  <c r="R12" i="2"/>
  <c r="O10" i="2"/>
  <c r="U25" i="2"/>
  <c r="I25" i="2"/>
  <c r="L23" i="2"/>
  <c r="U21" i="2"/>
  <c r="I21" i="2"/>
  <c r="L19" i="2"/>
  <c r="O17" i="2"/>
  <c r="L15" i="2"/>
  <c r="I13" i="2"/>
  <c r="R11" i="2"/>
  <c r="L24" i="2"/>
  <c r="O22" i="2"/>
  <c r="L20" i="2"/>
  <c r="O18" i="2"/>
  <c r="L16" i="2"/>
  <c r="O14" i="2"/>
  <c r="L12" i="2"/>
  <c r="U10" i="2"/>
  <c r="I10" i="2"/>
  <c r="O25" i="2"/>
  <c r="R23" i="2"/>
  <c r="O21" i="2"/>
  <c r="R19" i="2"/>
  <c r="U17" i="2"/>
  <c r="I17" i="2"/>
  <c r="R15" i="2"/>
  <c r="U13" i="2"/>
  <c r="O13" i="2"/>
  <c r="L11" i="2"/>
  <c r="H9" i="1"/>
  <c r="I9" i="1" s="1"/>
  <c r="K9" i="1"/>
  <c r="L9" i="1" s="1"/>
  <c r="N9" i="1"/>
  <c r="O9" i="1" s="1"/>
  <c r="Q9" i="1"/>
  <c r="R9" i="1" s="1"/>
  <c r="T9" i="1"/>
  <c r="U9" i="1" s="1"/>
  <c r="W9" i="1"/>
  <c r="X9" i="1" s="1"/>
  <c r="H10" i="1"/>
  <c r="I10" i="1" s="1"/>
  <c r="K10" i="1"/>
  <c r="L10" i="1" s="1"/>
  <c r="N10" i="1"/>
  <c r="O10" i="1" s="1"/>
  <c r="Q10" i="1"/>
  <c r="R10" i="1" s="1"/>
  <c r="T10" i="1"/>
  <c r="U10" i="1" s="1"/>
  <c r="W10" i="1"/>
  <c r="X10" i="1" s="1"/>
  <c r="H11" i="1"/>
  <c r="K11" i="1"/>
  <c r="N11" i="1"/>
  <c r="Q11" i="1"/>
  <c r="T11" i="1"/>
  <c r="W11" i="1"/>
  <c r="X11" i="1"/>
  <c r="H12" i="1"/>
  <c r="I12" i="1" s="1"/>
  <c r="K12" i="1"/>
  <c r="L12" i="1" s="1"/>
  <c r="N12" i="1"/>
  <c r="O12" i="1" s="1"/>
  <c r="Q12" i="1"/>
  <c r="R12" i="1" s="1"/>
  <c r="T12" i="1"/>
  <c r="U12" i="1" s="1"/>
  <c r="W12" i="1"/>
  <c r="X12" i="1" s="1"/>
  <c r="H13" i="1"/>
  <c r="K13" i="1"/>
  <c r="N13" i="1"/>
  <c r="Q13" i="1"/>
  <c r="T13" i="1"/>
  <c r="W13" i="1"/>
  <c r="X13" i="1"/>
  <c r="H14" i="1"/>
  <c r="I14" i="1" s="1"/>
  <c r="K14" i="1"/>
  <c r="L14" i="1" s="1"/>
  <c r="N14" i="1"/>
  <c r="O14" i="1" s="1"/>
  <c r="Q14" i="1"/>
  <c r="R14" i="1" s="1"/>
  <c r="T14" i="1"/>
  <c r="U14" i="1" s="1"/>
  <c r="W14" i="1"/>
  <c r="X14" i="1" s="1"/>
  <c r="H15" i="1"/>
  <c r="K15" i="1"/>
  <c r="N15" i="1"/>
  <c r="Q15" i="1"/>
  <c r="T15" i="1"/>
  <c r="W15" i="1"/>
  <c r="X15" i="1"/>
  <c r="H16" i="1"/>
  <c r="I16" i="1" s="1"/>
  <c r="K16" i="1"/>
  <c r="L16" i="1" s="1"/>
  <c r="N16" i="1"/>
  <c r="O16" i="1" s="1"/>
  <c r="Q16" i="1"/>
  <c r="R16" i="1" s="1"/>
  <c r="T16" i="1"/>
  <c r="U16" i="1" s="1"/>
  <c r="W16" i="1"/>
  <c r="X16" i="1" s="1"/>
  <c r="H17" i="1"/>
  <c r="K17" i="1"/>
  <c r="N17" i="1"/>
  <c r="Q17" i="1"/>
  <c r="T17" i="1"/>
  <c r="W17" i="1"/>
  <c r="X17" i="1"/>
  <c r="H18" i="1"/>
  <c r="I18" i="1" s="1"/>
  <c r="K18" i="1"/>
  <c r="L18" i="1" s="1"/>
  <c r="N18" i="1"/>
  <c r="O18" i="1" s="1"/>
  <c r="Q18" i="1"/>
  <c r="R18" i="1" s="1"/>
  <c r="T18" i="1"/>
  <c r="U18" i="1" s="1"/>
  <c r="W18" i="1"/>
  <c r="X18" i="1" s="1"/>
  <c r="H19" i="1"/>
  <c r="K19" i="1"/>
  <c r="N19" i="1"/>
  <c r="Q19" i="1"/>
  <c r="T19" i="1"/>
  <c r="W19" i="1"/>
  <c r="X19" i="1"/>
  <c r="H20" i="1"/>
  <c r="I20" i="1" s="1"/>
  <c r="K20" i="1"/>
  <c r="L20" i="1" s="1"/>
  <c r="N20" i="1"/>
  <c r="O20" i="1" s="1"/>
  <c r="Q20" i="1"/>
  <c r="R20" i="1" s="1"/>
  <c r="T20" i="1"/>
  <c r="U20" i="1" s="1"/>
  <c r="W20" i="1"/>
  <c r="X20" i="1" s="1"/>
  <c r="H21" i="1"/>
  <c r="K21" i="1"/>
  <c r="N21" i="1"/>
  <c r="Q21" i="1"/>
  <c r="T21" i="1"/>
  <c r="W21" i="1"/>
  <c r="X21" i="1"/>
  <c r="H22" i="1"/>
  <c r="I22" i="1" s="1"/>
  <c r="K22" i="1"/>
  <c r="L22" i="1" s="1"/>
  <c r="N22" i="1"/>
  <c r="O22" i="1" s="1"/>
  <c r="Q22" i="1"/>
  <c r="R22" i="1" s="1"/>
  <c r="T22" i="1"/>
  <c r="U22" i="1" s="1"/>
  <c r="W22" i="1"/>
  <c r="X22" i="1" s="1"/>
  <c r="H23" i="1"/>
  <c r="K23" i="1"/>
  <c r="N23" i="1"/>
  <c r="Q23" i="1"/>
  <c r="T23" i="1"/>
  <c r="W23" i="1"/>
  <c r="X23" i="1"/>
  <c r="H24" i="1"/>
  <c r="I24" i="1" s="1"/>
  <c r="K24" i="1"/>
  <c r="L24" i="1" s="1"/>
  <c r="N24" i="1"/>
  <c r="O24" i="1" s="1"/>
  <c r="Q24" i="1"/>
  <c r="R24" i="1" s="1"/>
  <c r="T24" i="1"/>
  <c r="U24" i="1" s="1"/>
  <c r="W24" i="1"/>
  <c r="X24" i="1" s="1"/>
  <c r="A24" i="1" s="1"/>
  <c r="H25" i="1"/>
  <c r="K25" i="1"/>
  <c r="N25" i="1"/>
  <c r="Q25" i="1"/>
  <c r="T25" i="1"/>
  <c r="W25" i="1"/>
  <c r="X25" i="1"/>
  <c r="H26" i="1"/>
  <c r="I26" i="1" s="1"/>
  <c r="K26" i="1"/>
  <c r="L26" i="1" s="1"/>
  <c r="N26" i="1"/>
  <c r="O26" i="1" s="1"/>
  <c r="Q26" i="1"/>
  <c r="R26" i="1" s="1"/>
  <c r="T26" i="1"/>
  <c r="U26" i="1" s="1"/>
  <c r="W26" i="1"/>
  <c r="X26" i="1" s="1"/>
  <c r="H27" i="1"/>
  <c r="K27" i="1"/>
  <c r="N27" i="1"/>
  <c r="Q27" i="1"/>
  <c r="T27" i="1"/>
  <c r="W27" i="1"/>
  <c r="X27" i="1"/>
  <c r="A27" i="1" s="1"/>
  <c r="H28" i="1"/>
  <c r="I28" i="1" s="1"/>
  <c r="K28" i="1"/>
  <c r="L28" i="1" s="1"/>
  <c r="N28" i="1"/>
  <c r="O28" i="1" s="1"/>
  <c r="Q28" i="1"/>
  <c r="R28" i="1" s="1"/>
  <c r="T28" i="1"/>
  <c r="U28" i="1" s="1"/>
  <c r="W28" i="1"/>
  <c r="X28" i="1" s="1"/>
  <c r="H29" i="1"/>
  <c r="K29" i="1"/>
  <c r="N29" i="1"/>
  <c r="Q29" i="1"/>
  <c r="T29" i="1"/>
  <c r="W29" i="1"/>
  <c r="X29" i="1"/>
  <c r="H30" i="1"/>
  <c r="I30" i="1" s="1"/>
  <c r="K30" i="1"/>
  <c r="L30" i="1" s="1"/>
  <c r="N30" i="1"/>
  <c r="O30" i="1" s="1"/>
  <c r="Q30" i="1"/>
  <c r="R30" i="1" s="1"/>
  <c r="T30" i="1"/>
  <c r="U30" i="1" s="1"/>
  <c r="W30" i="1"/>
  <c r="X30" i="1" s="1"/>
  <c r="H31" i="1"/>
  <c r="K31" i="1"/>
  <c r="N31" i="1"/>
  <c r="Q31" i="1"/>
  <c r="T31" i="1"/>
  <c r="U31" i="1"/>
  <c r="W31" i="1"/>
  <c r="X31" i="1"/>
  <c r="H32" i="1"/>
  <c r="I32" i="1" s="1"/>
  <c r="K32" i="1"/>
  <c r="L32" i="1" s="1"/>
  <c r="N32" i="1"/>
  <c r="O32" i="1" s="1"/>
  <c r="Q32" i="1"/>
  <c r="R32" i="1" s="1"/>
  <c r="T32" i="1"/>
  <c r="U32" i="1" s="1"/>
  <c r="W32" i="1"/>
  <c r="X32" i="1" s="1"/>
  <c r="H33" i="1"/>
  <c r="K33" i="1"/>
  <c r="N33" i="1"/>
  <c r="Q33" i="1"/>
  <c r="R33" i="1"/>
  <c r="T33" i="1"/>
  <c r="W33" i="1"/>
  <c r="X33" i="1"/>
  <c r="H34" i="1"/>
  <c r="I34" i="1" s="1"/>
  <c r="K34" i="1"/>
  <c r="L34" i="1" s="1"/>
  <c r="N34" i="1"/>
  <c r="O34" i="1" s="1"/>
  <c r="Q34" i="1"/>
  <c r="R34" i="1" s="1"/>
  <c r="T34" i="1"/>
  <c r="U34" i="1" s="1"/>
  <c r="W34" i="1"/>
  <c r="X34" i="1" s="1"/>
  <c r="A34" i="1" s="1"/>
  <c r="H35" i="1"/>
  <c r="I35" i="1"/>
  <c r="K35" i="1"/>
  <c r="N35" i="1"/>
  <c r="O35" i="1"/>
  <c r="Q35" i="1"/>
  <c r="T35" i="1"/>
  <c r="U35" i="1"/>
  <c r="W35" i="1"/>
  <c r="X35" i="1"/>
  <c r="A22" i="1" l="1"/>
  <c r="A35" i="1"/>
  <c r="A33" i="1"/>
  <c r="A32" i="1"/>
  <c r="A29" i="1"/>
  <c r="A26" i="1"/>
  <c r="A21" i="1"/>
  <c r="A18" i="1"/>
  <c r="A13" i="1"/>
  <c r="A19" i="1"/>
  <c r="A16" i="1"/>
  <c r="A11" i="1"/>
  <c r="A30" i="1"/>
  <c r="A25" i="1"/>
  <c r="A14" i="1"/>
  <c r="A9" i="1"/>
  <c r="A31" i="1"/>
  <c r="A17" i="1"/>
  <c r="A28" i="1"/>
  <c r="A23" i="1"/>
  <c r="A20" i="1"/>
  <c r="A15" i="1"/>
  <c r="A12" i="1"/>
  <c r="L33" i="1"/>
  <c r="O31" i="1"/>
  <c r="L29" i="1"/>
  <c r="I27" i="1"/>
  <c r="R25" i="1"/>
  <c r="L25" i="1"/>
  <c r="U23" i="1"/>
  <c r="O23" i="1"/>
  <c r="I23" i="1"/>
  <c r="R21" i="1"/>
  <c r="L21" i="1"/>
  <c r="U19" i="1"/>
  <c r="O19" i="1"/>
  <c r="I19" i="1"/>
  <c r="R17" i="1"/>
  <c r="L17" i="1"/>
  <c r="U15" i="1"/>
  <c r="O15" i="1"/>
  <c r="I15" i="1"/>
  <c r="R13" i="1"/>
  <c r="L13" i="1"/>
  <c r="U11" i="1"/>
  <c r="O11" i="1"/>
  <c r="I11" i="1"/>
  <c r="O27" i="1"/>
  <c r="L35" i="1"/>
  <c r="O33" i="1"/>
  <c r="R31" i="1"/>
  <c r="I29" i="1"/>
  <c r="R27" i="1"/>
  <c r="I25" i="1"/>
  <c r="R23" i="1"/>
  <c r="O21" i="1"/>
  <c r="I21" i="1"/>
  <c r="R19" i="1"/>
  <c r="L19" i="1"/>
  <c r="U17" i="1"/>
  <c r="O17" i="1"/>
  <c r="R15" i="1"/>
  <c r="L15" i="1"/>
  <c r="U13" i="1"/>
  <c r="O13" i="1"/>
  <c r="I13" i="1"/>
  <c r="R11" i="1"/>
  <c r="L11" i="1"/>
  <c r="I31" i="1"/>
  <c r="R29" i="1"/>
  <c r="U27" i="1"/>
  <c r="R35" i="1"/>
  <c r="U33" i="1"/>
  <c r="I33" i="1"/>
  <c r="L31" i="1"/>
  <c r="U29" i="1"/>
  <c r="O29" i="1"/>
  <c r="L27" i="1"/>
  <c r="U25" i="1"/>
  <c r="O25" i="1"/>
  <c r="L23" i="1"/>
  <c r="U21" i="1"/>
  <c r="I17" i="1"/>
</calcChain>
</file>

<file path=xl/sharedStrings.xml><?xml version="1.0" encoding="utf-8"?>
<sst xmlns="http://schemas.openxmlformats.org/spreadsheetml/2006/main" count="1125" uniqueCount="236">
  <si>
    <t>Соколова Е.С.(1К)</t>
  </si>
  <si>
    <t>Главный секретарь</t>
  </si>
  <si>
    <t>Мартьянова В.В.(ВК)</t>
  </si>
  <si>
    <t>Главный судья</t>
  </si>
  <si>
    <t>искл.</t>
  </si>
  <si>
    <t>ДЮСШ "Олимп", Ниж. Обл.</t>
  </si>
  <si>
    <t>ДЮСШ "Олимп"</t>
  </si>
  <si>
    <r>
      <rPr>
        <b/>
        <sz val="9"/>
        <rFont val="Verdana"/>
        <family val="2"/>
        <charset val="204"/>
      </rPr>
      <t>ХЭТТИ</t>
    </r>
    <r>
      <rPr>
        <sz val="9"/>
        <rFont val="Verdana"/>
        <family val="2"/>
        <charset val="204"/>
      </rPr>
      <t xml:space="preserve"> - 03, коб., рыж., трак., Эксперт, Ниж.обл.</t>
    </r>
  </si>
  <si>
    <t>2юн</t>
  </si>
  <si>
    <r>
      <rPr>
        <b/>
        <sz val="8"/>
        <rFont val="Verdana"/>
        <family val="2"/>
        <charset val="204"/>
      </rPr>
      <t>ЛЯЛЬКОВА</t>
    </r>
    <r>
      <rPr>
        <sz val="8"/>
        <rFont val="Verdana"/>
        <family val="2"/>
        <charset val="204"/>
      </rPr>
      <t xml:space="preserve"> Вера, 2005</t>
    </r>
  </si>
  <si>
    <t>КЭК "Ассамблея" Ниж.обл.</t>
  </si>
  <si>
    <t>КЭК "Ассамблея"</t>
  </si>
  <si>
    <r>
      <t>ПИНОККИО</t>
    </r>
    <r>
      <rPr>
        <sz val="9"/>
        <rFont val="Verdana"/>
        <family val="2"/>
        <charset val="204"/>
      </rPr>
      <t>-05,мер.,вор.,орлов.рыс.,Мос.обл.</t>
    </r>
  </si>
  <si>
    <t>б/р</t>
  </si>
  <si>
    <r>
      <t>НАСВИТ</t>
    </r>
    <r>
      <rPr>
        <sz val="8"/>
        <rFont val="Verdana"/>
        <family val="2"/>
        <charset val="204"/>
      </rPr>
      <t xml:space="preserve"> Мария, 2007</t>
    </r>
  </si>
  <si>
    <t>ДЮСШ "Олимп", Ниж. обл.</t>
  </si>
  <si>
    <t>3юн</t>
  </si>
  <si>
    <r>
      <rPr>
        <b/>
        <sz val="8"/>
        <rFont val="Verdana"/>
        <family val="2"/>
        <charset val="204"/>
      </rPr>
      <t>ЛАРИОНОВА</t>
    </r>
    <r>
      <rPr>
        <sz val="8"/>
        <rFont val="Verdana"/>
        <family val="2"/>
        <charset val="204"/>
      </rPr>
      <t xml:space="preserve"> Мадина, 2004</t>
    </r>
  </si>
  <si>
    <r>
      <rPr>
        <b/>
        <sz val="8"/>
        <rFont val="Verdana"/>
        <family val="2"/>
        <charset val="204"/>
      </rPr>
      <t>СУББОТИНА</t>
    </r>
    <r>
      <rPr>
        <sz val="8"/>
        <rFont val="Verdana"/>
        <family val="2"/>
        <charset val="204"/>
      </rPr>
      <t xml:space="preserve"> Кристина, 2005</t>
    </r>
  </si>
  <si>
    <t>Ниж. обл.</t>
  </si>
  <si>
    <t>ч/в</t>
  </si>
  <si>
    <r>
      <t>КРОКУС</t>
    </r>
    <r>
      <rPr>
        <sz val="9"/>
        <rFont val="Verdana"/>
        <family val="2"/>
        <charset val="204"/>
      </rPr>
      <t>-10,мер.,карак.,Койот Агли,к/з Империя</t>
    </r>
  </si>
  <si>
    <r>
      <t xml:space="preserve">ГЕОРГИЕВСКАЯ </t>
    </r>
    <r>
      <rPr>
        <sz val="8"/>
        <rFont val="Verdana"/>
        <family val="2"/>
        <charset val="204"/>
      </rPr>
      <t>Варвара, 2003</t>
    </r>
  </si>
  <si>
    <t>Моск. обл.</t>
  </si>
  <si>
    <r>
      <t>ХРОМ</t>
    </r>
    <r>
      <rPr>
        <sz val="9"/>
        <rFont val="Verdana"/>
        <family val="2"/>
        <charset val="204"/>
      </rPr>
      <t xml:space="preserve"> - 02, мер., гнед., трак., Хруст, Украина</t>
    </r>
  </si>
  <si>
    <r>
      <t xml:space="preserve">САМОХИНА </t>
    </r>
    <r>
      <rPr>
        <sz val="8"/>
        <rFont val="Verdana"/>
        <family val="2"/>
        <charset val="204"/>
      </rPr>
      <t>Анна, 2007</t>
    </r>
  </si>
  <si>
    <r>
      <t>ДРАГУН</t>
    </r>
    <r>
      <rPr>
        <sz val="9"/>
        <rFont val="Verdana"/>
        <family val="2"/>
        <charset val="204"/>
      </rPr>
      <t>-09,мер.,вор.,орлов.рыс.</t>
    </r>
  </si>
  <si>
    <r>
      <t xml:space="preserve">ПОДНЕБЕСНОВА </t>
    </r>
    <r>
      <rPr>
        <sz val="8"/>
        <rFont val="Verdana"/>
        <family val="2"/>
        <charset val="204"/>
      </rPr>
      <t>Василиса, 2005</t>
    </r>
  </si>
  <si>
    <r>
      <t>МИЧИГАН</t>
    </r>
    <r>
      <rPr>
        <sz val="9"/>
        <rFont val="Verdana"/>
        <family val="2"/>
        <charset val="204"/>
      </rPr>
      <t>-05,мер.,гнед-пег.,Атайск.</t>
    </r>
  </si>
  <si>
    <r>
      <t xml:space="preserve">КАЛЫНОВА </t>
    </r>
    <r>
      <rPr>
        <sz val="8"/>
        <rFont val="Verdana"/>
        <family val="2"/>
        <charset val="204"/>
      </rPr>
      <t>Ольга, 2004</t>
    </r>
  </si>
  <si>
    <r>
      <rPr>
        <b/>
        <sz val="9"/>
        <rFont val="Verdana"/>
        <family val="2"/>
        <charset val="204"/>
      </rPr>
      <t>ЭСТРАДА</t>
    </r>
    <r>
      <rPr>
        <sz val="9"/>
        <rFont val="Verdana"/>
        <family val="2"/>
        <charset val="204"/>
      </rPr>
      <t xml:space="preserve"> - 02, коб., гнед., трак., Эксперт. Ниж.обл.</t>
    </r>
  </si>
  <si>
    <r>
      <rPr>
        <b/>
        <sz val="8"/>
        <rFont val="Verdana"/>
        <family val="2"/>
        <charset val="204"/>
      </rPr>
      <t>АЛИЕВА</t>
    </r>
    <r>
      <rPr>
        <sz val="8"/>
        <rFont val="Verdana"/>
        <family val="2"/>
        <charset val="204"/>
      </rPr>
      <t xml:space="preserve"> Хэва, 2006</t>
    </r>
  </si>
  <si>
    <r>
      <t>ЭЛИТА</t>
    </r>
    <r>
      <rPr>
        <sz val="9"/>
        <rFont val="Verdana"/>
        <family val="2"/>
        <charset val="204"/>
      </rPr>
      <t xml:space="preserve"> - 04, коб., гнед., трак., Эксперт, Ниж.обл.</t>
    </r>
  </si>
  <si>
    <t>1юн</t>
  </si>
  <si>
    <r>
      <t xml:space="preserve">САМОЙЛОВА </t>
    </r>
    <r>
      <rPr>
        <sz val="8"/>
        <rFont val="Verdana"/>
        <family val="2"/>
        <charset val="204"/>
      </rPr>
      <t>Карина, 2005</t>
    </r>
  </si>
  <si>
    <r>
      <rPr>
        <b/>
        <sz val="8"/>
        <rFont val="Verdana"/>
        <family val="2"/>
        <charset val="204"/>
      </rPr>
      <t>БАРАНОВА</t>
    </r>
    <r>
      <rPr>
        <sz val="8"/>
        <rFont val="Verdana"/>
        <family val="2"/>
        <charset val="204"/>
      </rPr>
      <t xml:space="preserve"> Виктория, 2005</t>
    </r>
  </si>
  <si>
    <r>
      <t xml:space="preserve">КУЗНЕЦОВА </t>
    </r>
    <r>
      <rPr>
        <sz val="8"/>
        <rFont val="Verdana"/>
        <family val="2"/>
        <charset val="204"/>
      </rPr>
      <t>Анастасия, 2005</t>
    </r>
  </si>
  <si>
    <r>
      <rPr>
        <b/>
        <sz val="8"/>
        <rFont val="Verdana"/>
        <family val="2"/>
        <charset val="204"/>
      </rPr>
      <t>КОРОЛЕВА</t>
    </r>
    <r>
      <rPr>
        <sz val="8"/>
        <rFont val="Verdana"/>
        <family val="2"/>
        <charset val="204"/>
      </rPr>
      <t xml:space="preserve"> Анна, 2003</t>
    </r>
  </si>
  <si>
    <t>КСК "Путьково" Ниж.обл.</t>
  </si>
  <si>
    <t>КСК "Путьково"</t>
  </si>
  <si>
    <r>
      <t>НЕО</t>
    </r>
    <r>
      <rPr>
        <sz val="9"/>
        <rFont val="Verdana"/>
        <family val="2"/>
        <charset val="204"/>
      </rPr>
      <t>-11,мер.,вор., полукр.,Дигор,Ставроп.край</t>
    </r>
  </si>
  <si>
    <r>
      <t>ПОЛИКАНОВА</t>
    </r>
    <r>
      <rPr>
        <sz val="8"/>
        <rFont val="Verdana"/>
        <family val="2"/>
        <charset val="204"/>
      </rPr>
      <t xml:space="preserve"> Юлия, 2004</t>
    </r>
  </si>
  <si>
    <r>
      <t>ОРКЕСТР</t>
    </r>
    <r>
      <rPr>
        <sz val="9"/>
        <rFont val="Verdana"/>
        <family val="2"/>
        <charset val="204"/>
      </rPr>
      <t>-09,жер.,гнед., УВП,Тарбаган,Украина</t>
    </r>
  </si>
  <si>
    <r>
      <t xml:space="preserve">КУЛАКОВА </t>
    </r>
    <r>
      <rPr>
        <sz val="8"/>
        <rFont val="Verdana"/>
        <family val="2"/>
        <charset val="204"/>
      </rPr>
      <t>Дарина, 2005</t>
    </r>
  </si>
  <si>
    <r>
      <t>КРАВЧУК</t>
    </r>
    <r>
      <rPr>
        <sz val="8"/>
        <rFont val="Verdana"/>
        <family val="2"/>
        <charset val="204"/>
      </rPr>
      <t xml:space="preserve"> Валерия, 2005</t>
    </r>
  </si>
  <si>
    <t>ДЮСШ "Олимп" Ниж. Обл.</t>
  </si>
  <si>
    <r>
      <rPr>
        <b/>
        <sz val="8"/>
        <color theme="1"/>
        <rFont val="Verdana"/>
        <family val="2"/>
        <charset val="204"/>
      </rPr>
      <t>АРХИМЕД</t>
    </r>
    <r>
      <rPr>
        <sz val="8"/>
        <color theme="1"/>
        <rFont val="Verdana"/>
        <family val="2"/>
        <charset val="204"/>
      </rPr>
      <t xml:space="preserve"> - 08, мер., сер., трак., Вебер, Ниж.обл.</t>
    </r>
  </si>
  <si>
    <r>
      <rPr>
        <b/>
        <sz val="8"/>
        <rFont val="Verdana"/>
        <family val="2"/>
        <charset val="204"/>
      </rPr>
      <t>АКИМОВА</t>
    </r>
    <r>
      <rPr>
        <sz val="8"/>
        <rFont val="Verdana"/>
        <family val="2"/>
        <charset val="204"/>
      </rPr>
      <t xml:space="preserve"> Екатерина, 2003</t>
    </r>
  </si>
  <si>
    <r>
      <t>ВЕК</t>
    </r>
    <r>
      <rPr>
        <sz val="9"/>
        <rFont val="Verdana"/>
        <family val="2"/>
        <charset val="204"/>
      </rPr>
      <t>-03,сер.,мер.,рус.рыс.,Кряж</t>
    </r>
  </si>
  <si>
    <r>
      <t xml:space="preserve">ЗАМЫСЛОВ </t>
    </r>
    <r>
      <rPr>
        <sz val="8"/>
        <rFont val="Verdana"/>
        <family val="2"/>
        <charset val="204"/>
      </rPr>
      <t>Олег, 2005</t>
    </r>
  </si>
  <si>
    <r>
      <rPr>
        <b/>
        <sz val="8"/>
        <color theme="1"/>
        <rFont val="Verdana"/>
        <family val="2"/>
        <charset val="204"/>
      </rPr>
      <t>ДИПЛОМАТ</t>
    </r>
    <r>
      <rPr>
        <sz val="8"/>
        <color theme="1"/>
        <rFont val="Verdana"/>
        <family val="2"/>
        <charset val="204"/>
      </rPr>
      <t xml:space="preserve"> - 05, мер., гнед., трак., Темп, Ниж.обл.</t>
    </r>
  </si>
  <si>
    <r>
      <rPr>
        <b/>
        <sz val="8"/>
        <color theme="1"/>
        <rFont val="Verdana"/>
        <family val="2"/>
        <charset val="204"/>
      </rPr>
      <t>КОНЯЕВА</t>
    </r>
    <r>
      <rPr>
        <sz val="8"/>
        <color theme="1"/>
        <rFont val="Verdana"/>
        <family val="2"/>
        <charset val="204"/>
      </rPr>
      <t xml:space="preserve"> Милена, 2003</t>
    </r>
  </si>
  <si>
    <t>СДЮСШОР Ниж.обл.</t>
  </si>
  <si>
    <t>СДЮСШОР</t>
  </si>
  <si>
    <r>
      <t>ХЭЛИЯ</t>
    </r>
    <r>
      <rPr>
        <sz val="9"/>
        <rFont val="Verdana"/>
        <family val="2"/>
        <charset val="204"/>
      </rPr>
      <t>-02,коб.,гнед.,трак.,Эксперт 3,к/зПкеревозский</t>
    </r>
  </si>
  <si>
    <r>
      <t xml:space="preserve">КАЛАШНИКОВА </t>
    </r>
    <r>
      <rPr>
        <sz val="8"/>
        <rFont val="Verdana"/>
        <family val="2"/>
        <charset val="204"/>
      </rPr>
      <t>Мария, 2004</t>
    </r>
  </si>
  <si>
    <r>
      <t>ПЕВУЧИЙ</t>
    </r>
    <r>
      <rPr>
        <sz val="9"/>
        <rFont val="Verdana"/>
        <family val="2"/>
        <charset val="204"/>
      </rPr>
      <t>-07,мер.,рыж., полукр.,Перегей,к/зПеревозский</t>
    </r>
  </si>
  <si>
    <r>
      <t xml:space="preserve">ВОРОНИНА </t>
    </r>
    <r>
      <rPr>
        <sz val="8"/>
        <rFont val="Verdana"/>
        <family val="2"/>
        <charset val="204"/>
      </rPr>
      <t>Вероника, 2005</t>
    </r>
  </si>
  <si>
    <r>
      <rPr>
        <b/>
        <sz val="8"/>
        <rFont val="Verdana"/>
        <family val="2"/>
        <charset val="204"/>
      </rPr>
      <t>ГОЛУБЕВА</t>
    </r>
    <r>
      <rPr>
        <sz val="8"/>
        <rFont val="Verdana"/>
        <family val="2"/>
        <charset val="204"/>
      </rPr>
      <t xml:space="preserve"> Алина, 2005</t>
    </r>
  </si>
  <si>
    <r>
      <t>ЛЯ НЕЖ</t>
    </r>
    <r>
      <rPr>
        <sz val="9"/>
        <rFont val="Verdana"/>
        <family val="2"/>
        <charset val="204"/>
      </rPr>
      <t>-03,мер.,сол.,ахал-трак., Паджарлы, Украина</t>
    </r>
  </si>
  <si>
    <r>
      <t xml:space="preserve">ЕРЫШЕВА </t>
    </r>
    <r>
      <rPr>
        <sz val="8"/>
        <rFont val="Verdana"/>
        <family val="2"/>
        <charset val="204"/>
      </rPr>
      <t>Елизавета, 2005</t>
    </r>
  </si>
  <si>
    <r>
      <t>МИЛАВИЦА</t>
    </r>
    <r>
      <rPr>
        <sz val="9"/>
        <rFont val="Verdana"/>
        <family val="2"/>
        <charset val="204"/>
      </rPr>
      <t xml:space="preserve"> - 05, коб., рыж., ганн., Милионс, Ниж.обл.</t>
    </r>
  </si>
  <si>
    <r>
      <t xml:space="preserve">ТАРБАЕВА </t>
    </r>
    <r>
      <rPr>
        <sz val="8"/>
        <rFont val="Verdana"/>
        <family val="2"/>
        <charset val="204"/>
      </rPr>
      <t>Алина, 2003</t>
    </r>
  </si>
  <si>
    <r>
      <t>ЭФЕСТ</t>
    </r>
    <r>
      <rPr>
        <sz val="9"/>
        <rFont val="Verdana"/>
        <family val="2"/>
        <charset val="204"/>
      </rPr>
      <t>-08,мер.,рыж.,трак.,Фархад,к/з Олимп Кубани</t>
    </r>
  </si>
  <si>
    <r>
      <t xml:space="preserve">УЛАНОВА </t>
    </r>
    <r>
      <rPr>
        <sz val="8"/>
        <rFont val="Verdana"/>
        <family val="2"/>
        <charset val="204"/>
      </rPr>
      <t>Александра, 2006</t>
    </r>
  </si>
  <si>
    <t>Филиппова И.</t>
  </si>
  <si>
    <r>
      <t>САПФИР</t>
    </r>
    <r>
      <rPr>
        <sz val="9"/>
        <rFont val="Verdana"/>
        <family val="2"/>
        <charset val="204"/>
      </rPr>
      <t>-04,мер.,сер.,тер.,</t>
    </r>
  </si>
  <si>
    <r>
      <t xml:space="preserve">ШИЛЬНОВА </t>
    </r>
    <r>
      <rPr>
        <sz val="8"/>
        <rFont val="Verdana"/>
        <family val="2"/>
        <charset val="204"/>
      </rPr>
      <t>Александра, 2003</t>
    </r>
  </si>
  <si>
    <r>
      <t xml:space="preserve">ДОРОНИНА </t>
    </r>
    <r>
      <rPr>
        <sz val="8"/>
        <rFont val="Verdana"/>
        <family val="2"/>
        <charset val="204"/>
      </rPr>
      <t>Екатерина, 2003</t>
    </r>
  </si>
  <si>
    <t>Место</t>
  </si>
  <si>
    <t>%</t>
  </si>
  <si>
    <t>Баллы</t>
  </si>
  <si>
    <t>место</t>
  </si>
  <si>
    <t>Быллы</t>
  </si>
  <si>
    <t>вып. Норм</t>
  </si>
  <si>
    <t>Всего %</t>
  </si>
  <si>
    <t>Всего баллов</t>
  </si>
  <si>
    <t>Ошибки</t>
  </si>
  <si>
    <t>В</t>
  </si>
  <si>
    <t>М</t>
  </si>
  <si>
    <t>С</t>
  </si>
  <si>
    <t>Н</t>
  </si>
  <si>
    <t>Е</t>
  </si>
  <si>
    <t>Команда, регион</t>
  </si>
  <si>
    <t>Владелец</t>
  </si>
  <si>
    <r>
      <t>Кличка лошади, г.р.,</t>
    </r>
    <r>
      <rPr>
        <sz val="8"/>
        <rFont val="Verdana"/>
        <family val="2"/>
        <charset val="204"/>
      </rPr>
      <t xml:space="preserve"> масть, пол, порода, отец, место рождения</t>
    </r>
  </si>
  <si>
    <t>Звание, разряд</t>
  </si>
  <si>
    <r>
      <t xml:space="preserve">Фамилия, </t>
    </r>
    <r>
      <rPr>
        <sz val="8"/>
        <rFont val="Verdana"/>
        <family val="2"/>
        <charset val="204"/>
      </rPr>
      <t>Имя всадника</t>
    </r>
  </si>
  <si>
    <t>08.07.2017г</t>
  </si>
  <si>
    <r>
      <t>Судьи:Е</t>
    </r>
    <r>
      <rPr>
        <sz val="11"/>
        <color theme="1"/>
        <rFont val="Verdana"/>
        <family val="2"/>
        <charset val="204"/>
      </rPr>
      <t>-Марьтьянова В.В.(ВК),</t>
    </r>
    <r>
      <rPr>
        <b/>
        <sz val="11"/>
        <color theme="1"/>
        <rFont val="Verdana"/>
        <family val="2"/>
        <charset val="204"/>
      </rPr>
      <t>Н</t>
    </r>
    <r>
      <rPr>
        <sz val="11"/>
        <color theme="1"/>
        <rFont val="Verdana"/>
        <family val="2"/>
        <charset val="204"/>
      </rPr>
      <t>-Цветаева С.Н.(ВК)</t>
    </r>
    <r>
      <rPr>
        <b/>
        <sz val="11"/>
        <color theme="1"/>
        <rFont val="Verdana"/>
        <family val="2"/>
        <charset val="204"/>
      </rPr>
      <t>С</t>
    </r>
    <r>
      <rPr>
        <sz val="11"/>
        <color theme="1"/>
        <rFont val="Verdana"/>
        <family val="2"/>
        <charset val="204"/>
      </rPr>
      <t>-Ирсецкая Е.В.(1К),</t>
    </r>
    <r>
      <rPr>
        <b/>
        <sz val="11"/>
        <color theme="1"/>
        <rFont val="Verdana"/>
        <family val="2"/>
        <charset val="204"/>
      </rPr>
      <t>М-</t>
    </r>
    <r>
      <rPr>
        <sz val="11"/>
        <color theme="1"/>
        <rFont val="Verdana"/>
        <family val="2"/>
        <charset val="204"/>
      </rPr>
      <t>Соколова О.Е.(ВК),</t>
    </r>
    <r>
      <rPr>
        <b/>
        <sz val="11"/>
        <color theme="1"/>
        <rFont val="Verdana"/>
        <family val="2"/>
        <charset val="204"/>
      </rPr>
      <t>Е</t>
    </r>
    <r>
      <rPr>
        <sz val="11"/>
        <color theme="1"/>
        <rFont val="Verdana"/>
        <family val="2"/>
        <charset val="204"/>
      </rPr>
      <t>-Костерина О.В.(1К)</t>
    </r>
  </si>
  <si>
    <t>Предварительный приз А. Мальчики, девочки</t>
  </si>
  <si>
    <t>Технические результаты</t>
  </si>
  <si>
    <t>Выездка</t>
  </si>
  <si>
    <t>Кубок Ассамблеи I Этап</t>
  </si>
  <si>
    <r>
      <t>ХЭЛИЯ</t>
    </r>
    <r>
      <rPr>
        <sz val="9"/>
        <rFont val="Verdana"/>
        <family val="2"/>
        <charset val="204"/>
      </rPr>
      <t>-02,коб.,гнед.,трак.,Эксперт 3,к/з Перевозский</t>
    </r>
  </si>
  <si>
    <t>09.07.2017г</t>
  </si>
  <si>
    <r>
      <t>Судьи:Е</t>
    </r>
    <r>
      <rPr>
        <sz val="11"/>
        <color theme="1"/>
        <rFont val="Verdana"/>
        <family val="2"/>
        <charset val="204"/>
      </rPr>
      <t>-Соколова О.Е.(ВК),</t>
    </r>
    <r>
      <rPr>
        <b/>
        <sz val="11"/>
        <color theme="1"/>
        <rFont val="Verdana"/>
        <family val="2"/>
        <charset val="204"/>
      </rPr>
      <t>Н</t>
    </r>
    <r>
      <rPr>
        <sz val="11"/>
        <color theme="1"/>
        <rFont val="Verdana"/>
        <family val="2"/>
        <charset val="204"/>
      </rPr>
      <t>-Ирсецкая Е.В.(1К),</t>
    </r>
    <r>
      <rPr>
        <b/>
        <sz val="11"/>
        <color theme="1"/>
        <rFont val="Verdana"/>
        <family val="2"/>
        <charset val="204"/>
      </rPr>
      <t>С</t>
    </r>
    <r>
      <rPr>
        <sz val="11"/>
        <color theme="1"/>
        <rFont val="Verdana"/>
        <family val="2"/>
        <charset val="204"/>
      </rPr>
      <t>-Костерина О.В.(1К),</t>
    </r>
    <r>
      <rPr>
        <b/>
        <sz val="11"/>
        <color theme="1"/>
        <rFont val="Verdana"/>
        <family val="2"/>
        <charset val="204"/>
      </rPr>
      <t>М</t>
    </r>
    <r>
      <rPr>
        <sz val="11"/>
        <color theme="1"/>
        <rFont val="Verdana"/>
        <family val="2"/>
        <charset val="204"/>
      </rPr>
      <t>-Цветаева С.Н.(ВК),</t>
    </r>
    <r>
      <rPr>
        <b/>
        <sz val="11"/>
        <color theme="1"/>
        <rFont val="Verdana"/>
        <family val="2"/>
        <charset val="204"/>
      </rPr>
      <t>В</t>
    </r>
    <r>
      <rPr>
        <sz val="11"/>
        <color theme="1"/>
        <rFont val="Verdana"/>
        <family val="2"/>
        <charset val="204"/>
      </rPr>
      <t>-Мартьянова В.В.(ВК)</t>
    </r>
  </si>
  <si>
    <t>Предварительный приз В. Мальчики, девочки</t>
  </si>
  <si>
    <r>
      <rPr>
        <b/>
        <sz val="9"/>
        <rFont val="Verdana"/>
        <family val="2"/>
        <charset val="204"/>
      </rPr>
      <t>МОГИКАН</t>
    </r>
    <r>
      <rPr>
        <sz val="9"/>
        <rFont val="Verdana"/>
        <family val="2"/>
        <charset val="204"/>
      </rPr>
      <t xml:space="preserve"> - 98, мер., гнед., рус.рыс., Мак Бретен, Ульяновская обл.</t>
    </r>
  </si>
  <si>
    <r>
      <rPr>
        <b/>
        <sz val="8"/>
        <rFont val="Verdana"/>
        <family val="2"/>
        <charset val="204"/>
      </rPr>
      <t>МОИСЕЕВА</t>
    </r>
    <r>
      <rPr>
        <sz val="8"/>
        <rFont val="Verdana"/>
        <family val="2"/>
        <charset val="204"/>
      </rPr>
      <t xml:space="preserve"> Екатерина, 2002</t>
    </r>
  </si>
  <si>
    <r>
      <t>ИНКРУСТАЦИЯ ДИАМАНТ</t>
    </r>
    <r>
      <rPr>
        <sz val="9"/>
        <rFont val="Verdana"/>
        <family val="2"/>
        <charset val="204"/>
      </rPr>
      <t>-11,коб.,гнед.,УВП, Сандрос Диамант,Украина</t>
    </r>
  </si>
  <si>
    <t>кмс</t>
  </si>
  <si>
    <r>
      <t xml:space="preserve">ПАНКОВ </t>
    </r>
    <r>
      <rPr>
        <sz val="8"/>
        <rFont val="Verdana"/>
        <family val="2"/>
        <charset val="204"/>
      </rPr>
      <t>Владимир, 1999</t>
    </r>
  </si>
  <si>
    <r>
      <rPr>
        <b/>
        <sz val="8"/>
        <rFont val="Verdana"/>
        <family val="2"/>
        <charset val="204"/>
      </rPr>
      <t>МАКАРОВА</t>
    </r>
    <r>
      <rPr>
        <sz val="8"/>
        <rFont val="Verdana"/>
        <family val="2"/>
        <charset val="204"/>
      </rPr>
      <t xml:space="preserve"> Дарья, 2000</t>
    </r>
  </si>
  <si>
    <r>
      <t>КВИЛЛО</t>
    </r>
    <r>
      <rPr>
        <sz val="9"/>
        <rFont val="Verdana"/>
        <family val="2"/>
        <charset val="204"/>
      </rPr>
      <t>-07,мер.,сер.,андал.</t>
    </r>
  </si>
  <si>
    <r>
      <t xml:space="preserve">РОЩИНА </t>
    </r>
    <r>
      <rPr>
        <sz val="8"/>
        <rFont val="Verdana"/>
        <family val="2"/>
        <charset val="204"/>
      </rPr>
      <t>Лилия, 2000</t>
    </r>
  </si>
  <si>
    <r>
      <rPr>
        <b/>
        <sz val="8"/>
        <rFont val="Verdana"/>
        <family val="2"/>
        <charset val="204"/>
      </rPr>
      <t>ШИБАЕВА</t>
    </r>
    <r>
      <rPr>
        <sz val="8"/>
        <rFont val="Verdana"/>
        <family val="2"/>
        <charset val="204"/>
      </rPr>
      <t xml:space="preserve"> Виктория, 2001</t>
    </r>
  </si>
  <si>
    <r>
      <rPr>
        <b/>
        <sz val="8"/>
        <color theme="1"/>
        <rFont val="Verdana"/>
        <family val="2"/>
        <charset val="204"/>
      </rPr>
      <t>ДЕТРОЙТ</t>
    </r>
    <r>
      <rPr>
        <sz val="8"/>
        <color theme="1"/>
        <rFont val="Verdana"/>
        <family val="2"/>
        <charset val="204"/>
      </rPr>
      <t xml:space="preserve"> - 07, мер., вор., трак., Темп, Ниж.обл.</t>
    </r>
  </si>
  <si>
    <r>
      <rPr>
        <b/>
        <sz val="8"/>
        <color theme="1"/>
        <rFont val="Verdana"/>
        <family val="2"/>
        <charset val="204"/>
      </rPr>
      <t>ЕРМОЛАЕВА</t>
    </r>
    <r>
      <rPr>
        <sz val="8"/>
        <color theme="1"/>
        <rFont val="Verdana"/>
        <family val="2"/>
        <charset val="204"/>
      </rPr>
      <t xml:space="preserve"> Ксения, 2001</t>
    </r>
  </si>
  <si>
    <r>
      <rPr>
        <b/>
        <sz val="9"/>
        <rFont val="Verdana"/>
        <family val="2"/>
        <charset val="204"/>
      </rPr>
      <t>ГОТХАРД</t>
    </r>
    <r>
      <rPr>
        <sz val="9"/>
        <rFont val="Verdana"/>
        <family val="2"/>
        <charset val="204"/>
      </rPr>
      <t xml:space="preserve"> - 11, жер., рыж., полукр., Фредоле, Россия</t>
    </r>
  </si>
  <si>
    <r>
      <rPr>
        <b/>
        <sz val="8"/>
        <rFont val="Verdana"/>
        <family val="2"/>
        <charset val="204"/>
      </rPr>
      <t>ЛОКТЕВА</t>
    </r>
    <r>
      <rPr>
        <sz val="8"/>
        <rFont val="Verdana"/>
        <family val="2"/>
        <charset val="204"/>
      </rPr>
      <t xml:space="preserve"> Елизавета, 2002</t>
    </r>
  </si>
  <si>
    <r>
      <t>ЗАТОН</t>
    </r>
    <r>
      <rPr>
        <sz val="9"/>
        <rFont val="Verdana"/>
        <family val="2"/>
        <charset val="204"/>
      </rPr>
      <t>-07,жер.,гнед.,англ-трак.,Творец,Краснод.край</t>
    </r>
  </si>
  <si>
    <r>
      <t xml:space="preserve">КИСТАНОВА </t>
    </r>
    <r>
      <rPr>
        <sz val="8"/>
        <rFont val="Verdana"/>
        <family val="2"/>
        <charset val="204"/>
      </rPr>
      <t>Анастасия, 2000</t>
    </r>
  </si>
  <si>
    <r>
      <t>ХАРПИК</t>
    </r>
    <r>
      <rPr>
        <sz val="9"/>
        <rFont val="Verdana"/>
        <family val="2"/>
        <charset val="204"/>
      </rPr>
      <t xml:space="preserve"> - 06, мер., рыж., рус.верх., Россия</t>
    </r>
  </si>
  <si>
    <r>
      <t xml:space="preserve">МОСКВИНА </t>
    </r>
    <r>
      <rPr>
        <sz val="8"/>
        <rFont val="Verdana"/>
        <family val="2"/>
        <charset val="204"/>
      </rPr>
      <t>Софья, 2001</t>
    </r>
  </si>
  <si>
    <r>
      <t>БОГЕМА</t>
    </r>
    <r>
      <rPr>
        <sz val="9"/>
        <rFont val="Verdana"/>
        <family val="2"/>
        <charset val="204"/>
      </rPr>
      <t>-06,коб.,рыж., рыс.помесь.,Бивуак,ООО ПЗ"Серая лошадь"</t>
    </r>
  </si>
  <si>
    <r>
      <t xml:space="preserve">КОЖЕВНИКОВА </t>
    </r>
    <r>
      <rPr>
        <sz val="8"/>
        <rFont val="Verdana"/>
        <family val="2"/>
        <charset val="204"/>
      </rPr>
      <t>Полина, 2002</t>
    </r>
  </si>
  <si>
    <r>
      <t xml:space="preserve">ЛАГУНОВА </t>
    </r>
    <r>
      <rPr>
        <sz val="8"/>
        <rFont val="Verdana"/>
        <family val="2"/>
        <charset val="204"/>
      </rPr>
      <t>Алена, 1999</t>
    </r>
  </si>
  <si>
    <r>
      <t>ГАВАННА</t>
    </r>
    <r>
      <rPr>
        <sz val="9"/>
        <rFont val="Verdana"/>
        <family val="2"/>
        <charset val="204"/>
      </rPr>
      <t xml:space="preserve"> - 05, коб., бур., ганн., Гросс, Ниж.обл.</t>
    </r>
  </si>
  <si>
    <r>
      <t>ЧУФАРИНА</t>
    </r>
    <r>
      <rPr>
        <sz val="8"/>
        <rFont val="Verdana"/>
        <family val="2"/>
        <charset val="204"/>
      </rPr>
      <t xml:space="preserve"> Анастасия, 2002</t>
    </r>
  </si>
  <si>
    <r>
      <t>ГОНГ</t>
    </r>
    <r>
      <rPr>
        <sz val="9"/>
        <rFont val="Verdana"/>
        <family val="2"/>
        <charset val="204"/>
      </rPr>
      <t>-99,жер.,вор.,латв.,Графикс,Крупский плодоовощной завод</t>
    </r>
  </si>
  <si>
    <t>Красильников</t>
  </si>
  <si>
    <r>
      <t>ФАЕР ФЛАЙ</t>
    </r>
    <r>
      <rPr>
        <sz val="9"/>
        <rFont val="Verdana"/>
        <family val="2"/>
        <charset val="204"/>
      </rPr>
      <t>-04,мер., т.гнед.,великопольс.</t>
    </r>
  </si>
  <si>
    <r>
      <t xml:space="preserve">КРАСИЛЬНИКОВА </t>
    </r>
    <r>
      <rPr>
        <sz val="8"/>
        <rFont val="Verdana"/>
        <family val="2"/>
        <charset val="204"/>
      </rPr>
      <t>Наталья, 1999</t>
    </r>
  </si>
  <si>
    <t>Вып.норм.</t>
  </si>
  <si>
    <t>кол.ош.</t>
  </si>
  <si>
    <r>
      <t>Судьи:Е</t>
    </r>
    <r>
      <rPr>
        <sz val="11"/>
        <color theme="1"/>
        <rFont val="Verdana"/>
        <family val="2"/>
        <charset val="204"/>
      </rPr>
      <t>-Цветаева С.Н.(ВК),</t>
    </r>
    <r>
      <rPr>
        <b/>
        <sz val="11"/>
        <color theme="1"/>
        <rFont val="Verdana"/>
        <family val="2"/>
        <charset val="204"/>
      </rPr>
      <t>Н</t>
    </r>
    <r>
      <rPr>
        <sz val="11"/>
        <color theme="1"/>
        <rFont val="Verdana"/>
        <family val="2"/>
        <charset val="204"/>
      </rPr>
      <t>-Ирсецкая Е.В.(1К),</t>
    </r>
    <r>
      <rPr>
        <b/>
        <sz val="11"/>
        <color theme="1"/>
        <rFont val="Verdana"/>
        <family val="2"/>
        <charset val="204"/>
      </rPr>
      <t>С</t>
    </r>
    <r>
      <rPr>
        <sz val="11"/>
        <color theme="1"/>
        <rFont val="Verdana"/>
        <family val="2"/>
        <charset val="204"/>
      </rPr>
      <t>-Мартьянова В.В.(ВК),</t>
    </r>
    <r>
      <rPr>
        <b/>
        <sz val="11"/>
        <color theme="1"/>
        <rFont val="Verdana"/>
        <family val="2"/>
        <charset val="204"/>
      </rPr>
      <t>М</t>
    </r>
    <r>
      <rPr>
        <sz val="11"/>
        <color theme="1"/>
        <rFont val="Verdana"/>
        <family val="2"/>
        <charset val="204"/>
      </rPr>
      <t>-Костерина О.В.(1К),</t>
    </r>
    <r>
      <rPr>
        <b/>
        <sz val="11"/>
        <color theme="1"/>
        <rFont val="Verdana"/>
        <family val="2"/>
        <charset val="204"/>
      </rPr>
      <t>В</t>
    </r>
    <r>
      <rPr>
        <sz val="11"/>
        <color theme="1"/>
        <rFont val="Verdana"/>
        <family val="2"/>
        <charset val="204"/>
      </rPr>
      <t>-Соколова О.Е.(ВК)</t>
    </r>
  </si>
  <si>
    <t>Предварительный приз. Юноши, девушки</t>
  </si>
  <si>
    <t>Соколова Е.С(1К)</t>
  </si>
  <si>
    <r>
      <t>ГОНГ</t>
    </r>
    <r>
      <rPr>
        <sz val="9"/>
        <rFont val="Verdana"/>
        <family val="2"/>
        <charset val="204"/>
      </rPr>
      <t>-99,жер.,вор., латв.,Графикс,Крупский плодоовощной завод</t>
    </r>
  </si>
  <si>
    <t xml:space="preserve"> </t>
  </si>
  <si>
    <t>кол-во ош.</t>
  </si>
  <si>
    <r>
      <t>Кличка лошади, г.р.,</t>
    </r>
    <r>
      <rPr>
        <sz val="9"/>
        <rFont val="Cambria"/>
        <family val="1"/>
        <charset val="204"/>
      </rPr>
      <t xml:space="preserve"> масть, пол, порода, отец, место рождения</t>
    </r>
  </si>
  <si>
    <r>
      <t xml:space="preserve">Фамилия, </t>
    </r>
    <r>
      <rPr>
        <sz val="9"/>
        <rFont val="Cambria"/>
        <family val="1"/>
        <charset val="204"/>
      </rPr>
      <t>Имя всадника</t>
    </r>
  </si>
  <si>
    <r>
      <t>Судьи:Е</t>
    </r>
    <r>
      <rPr>
        <sz val="11"/>
        <color theme="1"/>
        <rFont val="Verdana"/>
        <family val="2"/>
        <charset val="204"/>
      </rPr>
      <t>-Ирсецкая Е.В.(1К),</t>
    </r>
    <r>
      <rPr>
        <b/>
        <sz val="11"/>
        <color theme="1"/>
        <rFont val="Verdana"/>
        <family val="2"/>
        <charset val="204"/>
      </rPr>
      <t>Н</t>
    </r>
    <r>
      <rPr>
        <sz val="11"/>
        <color theme="1"/>
        <rFont val="Verdana"/>
        <family val="2"/>
        <charset val="204"/>
      </rPr>
      <t>-Костерина О.В.(1К),</t>
    </r>
    <r>
      <rPr>
        <b/>
        <sz val="11"/>
        <color theme="1"/>
        <rFont val="Verdana"/>
        <family val="2"/>
        <charset val="204"/>
      </rPr>
      <t>С</t>
    </r>
    <r>
      <rPr>
        <sz val="11"/>
        <color theme="1"/>
        <rFont val="Verdana"/>
        <family val="2"/>
        <charset val="204"/>
      </rPr>
      <t>-Соколова О.Е.(ВК),</t>
    </r>
    <r>
      <rPr>
        <b/>
        <sz val="11"/>
        <color theme="1"/>
        <rFont val="Verdana"/>
        <family val="2"/>
        <charset val="204"/>
      </rPr>
      <t>М</t>
    </r>
    <r>
      <rPr>
        <sz val="11"/>
        <color theme="1"/>
        <rFont val="Verdana"/>
        <family val="2"/>
        <charset val="204"/>
      </rPr>
      <t>-Мартьянова В.В.(ВК),</t>
    </r>
    <r>
      <rPr>
        <b/>
        <sz val="11"/>
        <color theme="1"/>
        <rFont val="Verdana"/>
        <family val="2"/>
        <charset val="204"/>
      </rPr>
      <t>В</t>
    </r>
    <r>
      <rPr>
        <sz val="11"/>
        <color theme="1"/>
        <rFont val="Verdana"/>
        <family val="2"/>
        <charset val="204"/>
      </rPr>
      <t>-Цветаева С.Н.(ВК)</t>
    </r>
  </si>
  <si>
    <t>Командный приз. Юноши, девушки</t>
  </si>
  <si>
    <r>
      <t>ЛИДЕР</t>
    </r>
    <r>
      <rPr>
        <sz val="9"/>
        <rFont val="Verdana"/>
        <family val="2"/>
        <charset val="204"/>
      </rPr>
      <t>-04,мер.,сер., сперт.помесь.,Дуглас,Москва</t>
    </r>
  </si>
  <si>
    <r>
      <t xml:space="preserve">ЗАВАРЗИНА </t>
    </r>
    <r>
      <rPr>
        <sz val="8"/>
        <rFont val="Verdana"/>
        <family val="2"/>
        <charset val="204"/>
      </rPr>
      <t>Любовь, 1998</t>
    </r>
  </si>
  <si>
    <r>
      <t>ЭЛЬБРУС</t>
    </r>
    <r>
      <rPr>
        <sz val="9"/>
        <rFont val="Verdana"/>
        <family val="2"/>
        <charset val="204"/>
      </rPr>
      <t>-09,жер.,карак., УВП,Бридж,Украина</t>
    </r>
  </si>
  <si>
    <r>
      <t xml:space="preserve">САЧКОВА </t>
    </r>
    <r>
      <rPr>
        <sz val="8"/>
        <rFont val="Verdana"/>
        <family val="2"/>
        <charset val="204"/>
      </rPr>
      <t>Анастасия, 1989</t>
    </r>
  </si>
  <si>
    <r>
      <t>КАРМА</t>
    </r>
    <r>
      <rPr>
        <sz val="9"/>
        <rFont val="Verdana"/>
        <family val="2"/>
        <charset val="204"/>
      </rPr>
      <t>-06,коб.,вор., спорт.помесь,Призрак,Москва</t>
    </r>
  </si>
  <si>
    <r>
      <t xml:space="preserve">КУЗНЕЦОВА </t>
    </r>
    <r>
      <rPr>
        <sz val="8"/>
        <rFont val="Verdana"/>
        <family val="2"/>
        <charset val="204"/>
      </rPr>
      <t>Марина, 1983</t>
    </r>
  </si>
  <si>
    <r>
      <t>ЭКИПАЖ</t>
    </r>
    <r>
      <rPr>
        <sz val="9"/>
        <rFont val="Verdana"/>
        <family val="2"/>
        <charset val="204"/>
      </rPr>
      <t>-11,мер.,карак., УВП,Казанова,Украина</t>
    </r>
  </si>
  <si>
    <t>Дедиков В.</t>
  </si>
  <si>
    <r>
      <t>БАГРАТИОН</t>
    </r>
    <r>
      <rPr>
        <sz val="9"/>
        <rFont val="Verdana"/>
        <family val="2"/>
        <charset val="204"/>
      </rPr>
      <t>-10,мер.,карак., УВП,Тарбаган,Украина</t>
    </r>
  </si>
  <si>
    <r>
      <t xml:space="preserve">ДЕДИКОВА </t>
    </r>
    <r>
      <rPr>
        <sz val="8"/>
        <rFont val="Verdana"/>
        <family val="2"/>
        <charset val="204"/>
      </rPr>
      <t>Екатерина, 1998</t>
    </r>
  </si>
  <si>
    <r>
      <t xml:space="preserve">ДУКСИНА </t>
    </r>
    <r>
      <rPr>
        <sz val="8"/>
        <rFont val="Verdana"/>
        <family val="2"/>
        <charset val="204"/>
      </rPr>
      <t>Анастасия, 1994</t>
    </r>
  </si>
  <si>
    <t>КСК "Аллюр", Ниж.обл.</t>
  </si>
  <si>
    <t>КСК "Аллюр"</t>
  </si>
  <si>
    <r>
      <t>ПРОЗЕРПИНА</t>
    </r>
    <r>
      <rPr>
        <sz val="9"/>
        <rFont val="Verdana"/>
        <family val="2"/>
        <charset val="204"/>
      </rPr>
      <t xml:space="preserve"> - 08, коб., гнед., трак., Полис, Ниж.обл.</t>
    </r>
  </si>
  <si>
    <r>
      <t>СОКОЛОВА</t>
    </r>
    <r>
      <rPr>
        <sz val="8"/>
        <rFont val="Verdana"/>
        <family val="2"/>
        <charset val="204"/>
      </rPr>
      <t xml:space="preserve"> Мария, 1987</t>
    </r>
  </si>
  <si>
    <r>
      <t>ПИАР</t>
    </r>
    <r>
      <rPr>
        <sz val="9"/>
        <rFont val="Verdana"/>
        <family val="2"/>
        <charset val="204"/>
      </rPr>
      <t>-11,мер.,гнед.,УВП,Ариал,Украина</t>
    </r>
  </si>
  <si>
    <r>
      <t xml:space="preserve">ЛИПАТОВА </t>
    </r>
    <r>
      <rPr>
        <sz val="8"/>
        <rFont val="Verdana"/>
        <family val="2"/>
        <charset val="204"/>
      </rPr>
      <t>Валерия, 1995</t>
    </r>
  </si>
  <si>
    <r>
      <t>РОК СТАР</t>
    </r>
    <r>
      <rPr>
        <sz val="9"/>
        <rFont val="Verdana"/>
        <family val="2"/>
        <charset val="204"/>
      </rPr>
      <t xml:space="preserve"> - 06,мер.,вор., ганн.,Раскялино,Германия</t>
    </r>
  </si>
  <si>
    <r>
      <t xml:space="preserve">НОВИКОВА </t>
    </r>
    <r>
      <rPr>
        <sz val="8"/>
        <rFont val="Verdana"/>
        <family val="2"/>
        <charset val="204"/>
      </rPr>
      <t>Оксана, 1988</t>
    </r>
  </si>
  <si>
    <r>
      <t>СОФИСТ</t>
    </r>
    <r>
      <rPr>
        <sz val="9"/>
        <rFont val="Verdana"/>
        <family val="2"/>
        <charset val="204"/>
      </rPr>
      <t>-06,жер.,гнед.,ганн., Икар,КФХ"Простор"</t>
    </r>
  </si>
  <si>
    <r>
      <t>СМИРНОВА</t>
    </r>
    <r>
      <rPr>
        <sz val="8"/>
        <rFont val="Verdana"/>
        <family val="2"/>
        <charset val="204"/>
      </rPr>
      <t xml:space="preserve"> Наталья, 1991</t>
    </r>
  </si>
  <si>
    <r>
      <t>ОКСФОРД</t>
    </r>
    <r>
      <rPr>
        <sz val="9"/>
        <rFont val="Verdana"/>
        <family val="2"/>
        <charset val="204"/>
      </rPr>
      <t>-08,мер.,сер., УВП,Образец,Украина</t>
    </r>
  </si>
  <si>
    <r>
      <t xml:space="preserve">КИРИЛЛОВА </t>
    </r>
    <r>
      <rPr>
        <sz val="8"/>
        <rFont val="Verdana"/>
        <family val="2"/>
        <charset val="204"/>
      </rPr>
      <t>Святослава, 1998</t>
    </r>
  </si>
  <si>
    <r>
      <rPr>
        <b/>
        <sz val="9"/>
        <color theme="1"/>
        <rFont val="Verdana"/>
        <family val="2"/>
        <charset val="204"/>
      </rPr>
      <t>ГИФА</t>
    </r>
    <r>
      <rPr>
        <sz val="9"/>
        <color theme="1"/>
        <rFont val="Verdana"/>
        <family val="2"/>
        <charset val="204"/>
      </rPr>
      <t xml:space="preserve"> - 08, коб., бур., трак., Гросс, Беларусь </t>
    </r>
  </si>
  <si>
    <r>
      <rPr>
        <b/>
        <sz val="8"/>
        <rFont val="Verdana"/>
        <family val="2"/>
        <charset val="204"/>
      </rPr>
      <t>ТИХОНОВА</t>
    </r>
    <r>
      <rPr>
        <sz val="8"/>
        <rFont val="Verdana"/>
        <family val="2"/>
        <charset val="204"/>
      </rPr>
      <t xml:space="preserve"> Наталья, 1976</t>
    </r>
  </si>
  <si>
    <r>
      <t>Судьи:Е</t>
    </r>
    <r>
      <rPr>
        <sz val="11"/>
        <color theme="1"/>
        <rFont val="Verdana"/>
        <family val="2"/>
        <charset val="204"/>
      </rPr>
      <t>-Цветаева С.Н.(ВК),</t>
    </r>
    <r>
      <rPr>
        <b/>
        <sz val="11"/>
        <color theme="1"/>
        <rFont val="Verdana"/>
        <family val="2"/>
        <charset val="204"/>
      </rPr>
      <t>Н</t>
    </r>
    <r>
      <rPr>
        <sz val="11"/>
        <color theme="1"/>
        <rFont val="Verdana"/>
        <family val="2"/>
        <charset val="204"/>
      </rPr>
      <t>-Костерина О.В.(1К),</t>
    </r>
    <r>
      <rPr>
        <b/>
        <sz val="11"/>
        <color theme="1"/>
        <rFont val="Verdana"/>
        <family val="2"/>
        <charset val="204"/>
      </rPr>
      <t>С</t>
    </r>
    <r>
      <rPr>
        <sz val="11"/>
        <color theme="1"/>
        <rFont val="Verdana"/>
        <family val="2"/>
        <charset val="204"/>
      </rPr>
      <t>-Соколова О.Е.(ВК),</t>
    </r>
    <r>
      <rPr>
        <b/>
        <sz val="11"/>
        <color theme="1"/>
        <rFont val="Verdana"/>
        <family val="2"/>
        <charset val="204"/>
      </rPr>
      <t>М</t>
    </r>
    <r>
      <rPr>
        <sz val="11"/>
        <color theme="1"/>
        <rFont val="Verdana"/>
        <family val="2"/>
        <charset val="204"/>
      </rPr>
      <t>-Мартьянова В.В.(ВК),</t>
    </r>
    <r>
      <rPr>
        <b/>
        <sz val="11"/>
        <color theme="1"/>
        <rFont val="Verdana"/>
        <family val="2"/>
        <charset val="204"/>
      </rPr>
      <t>В</t>
    </r>
    <r>
      <rPr>
        <sz val="11"/>
        <color theme="1"/>
        <rFont val="Verdana"/>
        <family val="2"/>
        <charset val="204"/>
      </rPr>
      <t>-Ирсецкая Е.В.(1К)</t>
    </r>
  </si>
  <si>
    <t>Предварительный приз. Общий зачет.</t>
  </si>
  <si>
    <t>Командный приз. Общий зачет</t>
  </si>
  <si>
    <t>СД "Новинки", Ниж.обл.</t>
  </si>
  <si>
    <r>
      <t>АРЕС</t>
    </r>
    <r>
      <rPr>
        <sz val="9"/>
        <rFont val="Verdana"/>
        <family val="2"/>
        <charset val="204"/>
      </rPr>
      <t xml:space="preserve"> - 05, мер., гнед., чеш. тепл., Armando B, Чехия</t>
    </r>
  </si>
  <si>
    <r>
      <t xml:space="preserve">АЛЕКСАНОВА </t>
    </r>
    <r>
      <rPr>
        <sz val="8"/>
        <rFont val="Verdana"/>
        <family val="2"/>
        <charset val="204"/>
      </rPr>
      <t>Мария, 1985</t>
    </r>
  </si>
  <si>
    <t>в/к</t>
  </si>
  <si>
    <r>
      <t>ПЛАТАН</t>
    </r>
    <r>
      <rPr>
        <sz val="9"/>
        <rFont val="Verdana"/>
        <family val="2"/>
        <charset val="204"/>
      </rPr>
      <t>-12,гнед.,мер.,рус.рыс.</t>
    </r>
  </si>
  <si>
    <r>
      <t>ЛЕКСА</t>
    </r>
    <r>
      <rPr>
        <sz val="9"/>
        <rFont val="Verdana"/>
        <family val="2"/>
        <charset val="204"/>
      </rPr>
      <t>-10,коб.,ольден., рыж.,Лексус,Ростов</t>
    </r>
  </si>
  <si>
    <r>
      <t xml:space="preserve">ЛАРИНА </t>
    </r>
    <r>
      <rPr>
        <sz val="8"/>
        <rFont val="Verdana"/>
        <family val="2"/>
        <charset val="204"/>
      </rPr>
      <t>Виктория, 1999</t>
    </r>
  </si>
  <si>
    <r>
      <t>ГУДЗОН -</t>
    </r>
    <r>
      <rPr>
        <sz val="9"/>
        <rFont val="Verdana"/>
        <family val="2"/>
        <charset val="204"/>
      </rPr>
      <t xml:space="preserve"> 09, мер., св.-гнед., полукр., Дамфрис, КФХ "Простор"</t>
    </r>
  </si>
  <si>
    <r>
      <rPr>
        <b/>
        <sz val="8"/>
        <color theme="1"/>
        <rFont val="Verdana"/>
        <family val="2"/>
        <charset val="204"/>
      </rPr>
      <t>ЗЛОБИНА</t>
    </r>
    <r>
      <rPr>
        <sz val="8"/>
        <color theme="1"/>
        <rFont val="Verdana"/>
        <family val="2"/>
        <charset val="204"/>
      </rPr>
      <t xml:space="preserve"> Ольга, 1979</t>
    </r>
  </si>
  <si>
    <r>
      <rPr>
        <b/>
        <sz val="8"/>
        <rFont val="Verdana"/>
        <family val="2"/>
        <charset val="204"/>
      </rPr>
      <t>ЗЛОБИН</t>
    </r>
    <r>
      <rPr>
        <sz val="8"/>
        <rFont val="Verdana"/>
        <family val="2"/>
        <charset val="204"/>
      </rPr>
      <t xml:space="preserve"> Евгений, 1978</t>
    </r>
  </si>
  <si>
    <r>
      <t>ГАРВАРД</t>
    </r>
    <r>
      <rPr>
        <sz val="9"/>
        <rFont val="Verdana"/>
        <family val="2"/>
        <charset val="204"/>
      </rPr>
      <t xml:space="preserve"> - 10, жер., рыж., трак., Десант, Тульская обл.</t>
    </r>
  </si>
  <si>
    <r>
      <t xml:space="preserve">РЫБАКОВА </t>
    </r>
    <r>
      <rPr>
        <sz val="8"/>
        <rFont val="Verdana"/>
        <family val="2"/>
        <charset val="204"/>
      </rPr>
      <t>Ирина, 1985</t>
    </r>
  </si>
  <si>
    <t>КСК "Витязь", Ниж.обл.</t>
  </si>
  <si>
    <r>
      <t xml:space="preserve">ЛУКОЯНОВ </t>
    </r>
    <r>
      <rPr>
        <sz val="8"/>
        <rFont val="Verdana"/>
        <family val="2"/>
        <charset val="204"/>
      </rPr>
      <t>Олег, 1986</t>
    </r>
  </si>
  <si>
    <r>
      <t>БЛЮ СПЛЭШ</t>
    </r>
    <r>
      <rPr>
        <sz val="9"/>
        <rFont val="Verdana"/>
        <family val="2"/>
        <charset val="204"/>
      </rPr>
      <t xml:space="preserve"> - 10, мер., рыж., нем. спорт., Германия</t>
    </r>
  </si>
  <si>
    <r>
      <t>КАЛУХИНА</t>
    </r>
    <r>
      <rPr>
        <sz val="8"/>
        <rFont val="Verdana"/>
        <family val="2"/>
        <charset val="204"/>
      </rPr>
      <t xml:space="preserve"> Диана, 1999</t>
    </r>
  </si>
  <si>
    <r>
      <t xml:space="preserve">ГОЛОС </t>
    </r>
    <r>
      <rPr>
        <sz val="8"/>
        <rFont val="Verdana"/>
        <family val="2"/>
        <charset val="204"/>
      </rPr>
      <t>Ирина, 1999</t>
    </r>
  </si>
  <si>
    <t>Предварительный приз А. Любители</t>
  </si>
  <si>
    <r>
      <t xml:space="preserve">СМИРНОВА </t>
    </r>
    <r>
      <rPr>
        <sz val="8"/>
        <rFont val="Verdana"/>
        <family val="2"/>
        <charset val="204"/>
      </rPr>
      <t>Юлия, 1995</t>
    </r>
  </si>
  <si>
    <r>
      <t xml:space="preserve">ЗИНОВЬЕВА </t>
    </r>
    <r>
      <rPr>
        <sz val="8"/>
        <rFont val="Verdana"/>
        <family val="2"/>
        <charset val="204"/>
      </rPr>
      <t>Надежда, 1982</t>
    </r>
  </si>
  <si>
    <r>
      <t>ЛИМОН</t>
    </r>
    <r>
      <rPr>
        <sz val="9"/>
        <rFont val="Verdana"/>
        <family val="2"/>
        <charset val="204"/>
      </rPr>
      <t xml:space="preserve"> - 00, мер., вор., б/п, Лиман, Ниж.обл.</t>
    </r>
  </si>
  <si>
    <r>
      <t xml:space="preserve">КУЗНЕЦОВА </t>
    </r>
    <r>
      <rPr>
        <sz val="8"/>
        <rFont val="Verdana"/>
        <family val="2"/>
        <charset val="204"/>
      </rPr>
      <t>Татьяна, 1986</t>
    </r>
  </si>
  <si>
    <r>
      <t>ПИЛОТ</t>
    </r>
    <r>
      <rPr>
        <sz val="9"/>
        <rFont val="Verdana"/>
        <family val="2"/>
        <charset val="204"/>
      </rPr>
      <t>-09,мер.,гнед.,УВП,Образец,Украина</t>
    </r>
  </si>
  <si>
    <r>
      <t xml:space="preserve">КУЗНЕЦОВА </t>
    </r>
    <r>
      <rPr>
        <sz val="8"/>
        <rFont val="Verdana"/>
        <family val="2"/>
        <charset val="204"/>
      </rPr>
      <t>Татьяна, 1995</t>
    </r>
  </si>
  <si>
    <r>
      <t>Судьи:Е</t>
    </r>
    <r>
      <rPr>
        <sz val="11"/>
        <color theme="1"/>
        <rFont val="Verdana"/>
        <family val="2"/>
        <charset val="204"/>
      </rPr>
      <t>-Костерина О.В.(1К),</t>
    </r>
    <r>
      <rPr>
        <b/>
        <sz val="11"/>
        <color theme="1"/>
        <rFont val="Verdana"/>
        <family val="2"/>
        <charset val="204"/>
      </rPr>
      <t>Н</t>
    </r>
    <r>
      <rPr>
        <sz val="11"/>
        <color theme="1"/>
        <rFont val="Verdana"/>
        <family val="2"/>
        <charset val="204"/>
      </rPr>
      <t>-Мартьянова В.В.(ВК),</t>
    </r>
    <r>
      <rPr>
        <b/>
        <sz val="11"/>
        <color theme="1"/>
        <rFont val="Verdana"/>
        <family val="2"/>
        <charset val="204"/>
      </rPr>
      <t>С</t>
    </r>
    <r>
      <rPr>
        <sz val="11"/>
        <color theme="1"/>
        <rFont val="Verdana"/>
        <family val="2"/>
        <charset val="204"/>
      </rPr>
      <t>-Цветаева С.Н.(ВК),</t>
    </r>
    <r>
      <rPr>
        <b/>
        <sz val="11"/>
        <color theme="1"/>
        <rFont val="Verdana"/>
        <family val="2"/>
        <charset val="204"/>
      </rPr>
      <t>М</t>
    </r>
    <r>
      <rPr>
        <sz val="11"/>
        <color theme="1"/>
        <rFont val="Verdana"/>
        <family val="2"/>
        <charset val="204"/>
      </rPr>
      <t>-Ирсецкая Е.В.(1К),</t>
    </r>
    <r>
      <rPr>
        <b/>
        <sz val="11"/>
        <color theme="1"/>
        <rFont val="Verdana"/>
        <family val="2"/>
        <charset val="204"/>
      </rPr>
      <t>В</t>
    </r>
    <r>
      <rPr>
        <sz val="11"/>
        <color theme="1"/>
        <rFont val="Verdana"/>
        <family val="2"/>
        <charset val="204"/>
      </rPr>
      <t>-Соколова О.Е.(ВК)</t>
    </r>
  </si>
  <si>
    <t>Любители Экви 1</t>
  </si>
  <si>
    <r>
      <t xml:space="preserve">Технические результаты </t>
    </r>
    <r>
      <rPr>
        <sz val="8"/>
        <rFont val="Verdana"/>
        <family val="2"/>
        <charset val="204"/>
      </rPr>
      <t>выездка</t>
    </r>
  </si>
  <si>
    <t>Цветаева С.Н.(ВК)</t>
  </si>
  <si>
    <t>судья</t>
  </si>
  <si>
    <t>Ирсецкая Е.В.(1К)</t>
  </si>
  <si>
    <t>Соколова О.Е.(ВК)</t>
  </si>
  <si>
    <t>Тест для молодых лошадей 6ти лет</t>
  </si>
  <si>
    <r>
      <t>ЭНЭЙ</t>
    </r>
    <r>
      <rPr>
        <sz val="9"/>
        <rFont val="Verdana"/>
        <family val="2"/>
        <charset val="204"/>
      </rPr>
      <t>-12,жер.,т.гнед., трак.,Эпиграмм,Курс.обл.</t>
    </r>
  </si>
  <si>
    <r>
      <t xml:space="preserve">ПАНОВА </t>
    </r>
    <r>
      <rPr>
        <sz val="8"/>
        <rFont val="Verdana"/>
        <family val="2"/>
        <charset val="204"/>
      </rPr>
      <t xml:space="preserve">Ирина, </t>
    </r>
  </si>
  <si>
    <r>
      <t>ВЭЙЛИНГ</t>
    </r>
    <r>
      <rPr>
        <sz val="9"/>
        <rFont val="Verdana"/>
        <family val="2"/>
        <charset val="204"/>
      </rPr>
      <t>-12,жер.,гнед.,ганн.,Эзоп 12,КФХ"Простор"</t>
    </r>
  </si>
  <si>
    <r>
      <t xml:space="preserve">МОРОЗОВА </t>
    </r>
    <r>
      <rPr>
        <sz val="8"/>
        <rFont val="Verdana"/>
        <family val="2"/>
        <charset val="204"/>
      </rPr>
      <t>Екатерина, 1983</t>
    </r>
  </si>
  <si>
    <t>Итого %</t>
  </si>
  <si>
    <t>общее впечатление</t>
  </si>
  <si>
    <t>повиновение</t>
  </si>
  <si>
    <t>галоп</t>
  </si>
  <si>
    <t>шаг</t>
  </si>
  <si>
    <t>рысь</t>
  </si>
  <si>
    <t>Тест для молодых лошадей 5ти лет</t>
  </si>
  <si>
    <t xml:space="preserve">Технические результаты </t>
  </si>
  <si>
    <t>Мартьянова В.В(ВК)</t>
  </si>
  <si>
    <r>
      <t>ТУАРЕГ</t>
    </r>
    <r>
      <rPr>
        <sz val="9"/>
        <rFont val="Verdana"/>
        <family val="2"/>
        <charset val="204"/>
      </rPr>
      <t xml:space="preserve"> - 09, мер., гнед., ганн., Торанс ХХ, Георгенбургский конный з-д</t>
    </r>
  </si>
  <si>
    <r>
      <t xml:space="preserve">ГРИГОРЬЕВА </t>
    </r>
    <r>
      <rPr>
        <sz val="8"/>
        <rFont val="Verdana"/>
        <family val="2"/>
        <charset val="204"/>
      </rPr>
      <t>Оксана, 1976</t>
    </r>
  </si>
  <si>
    <r>
      <t xml:space="preserve">ПРОФЕССИОНАЛ </t>
    </r>
    <r>
      <rPr>
        <sz val="9"/>
        <rFont val="Verdana"/>
        <family val="2"/>
        <charset val="204"/>
      </rPr>
      <t>- 10, мер., вор., УВП, Лидо, Украина</t>
    </r>
  </si>
  <si>
    <r>
      <t xml:space="preserve">КУТЯЕВА </t>
    </r>
    <r>
      <rPr>
        <sz val="8"/>
        <rFont val="Verdana"/>
        <family val="2"/>
        <charset val="204"/>
      </rPr>
      <t>Ирина, 1984</t>
    </r>
  </si>
  <si>
    <r>
      <t xml:space="preserve">ПРОЗЕРПИНА - </t>
    </r>
    <r>
      <rPr>
        <sz val="9"/>
        <rFont val="Verdana"/>
        <family val="2"/>
        <charset val="204"/>
      </rPr>
      <t>08, коб., гнед., трак., Полис, Ниж.обл.</t>
    </r>
  </si>
  <si>
    <r>
      <t xml:space="preserve">ПОЛОЗОВА </t>
    </r>
    <r>
      <rPr>
        <sz val="8"/>
        <rFont val="Verdana"/>
        <family val="2"/>
        <charset val="204"/>
      </rPr>
      <t>Светлана, 1983</t>
    </r>
  </si>
  <si>
    <r>
      <t>ЛЕРУА</t>
    </r>
    <r>
      <rPr>
        <sz val="9"/>
        <rFont val="Verdana"/>
        <family val="2"/>
        <charset val="204"/>
      </rPr>
      <t>-04,</t>
    </r>
    <r>
      <rPr>
        <sz val="8"/>
        <rFont val="Verdana"/>
        <family val="2"/>
        <charset val="204"/>
      </rPr>
      <t>МЕР.,ГНЕД.,ЛАТВ</t>
    </r>
    <r>
      <rPr>
        <sz val="9"/>
        <rFont val="Verdana"/>
        <family val="2"/>
        <charset val="204"/>
      </rPr>
      <t>.,Ле Гранд,Латвия</t>
    </r>
  </si>
  <si>
    <r>
      <t>ВИЛЬМА</t>
    </r>
    <r>
      <rPr>
        <sz val="9"/>
        <rFont val="Verdana"/>
        <family val="2"/>
        <charset val="204"/>
      </rPr>
      <t>-03,коб.,гнед.,KWPN,Нумеро Уно,Нидерланды</t>
    </r>
  </si>
  <si>
    <t>Кол. ошиб.</t>
  </si>
  <si>
    <t>B</t>
  </si>
  <si>
    <t>M</t>
  </si>
  <si>
    <t>C</t>
  </si>
  <si>
    <t>H</t>
  </si>
  <si>
    <r>
      <t>Кличка лошади, г.р.,</t>
    </r>
    <r>
      <rPr>
        <sz val="9"/>
        <rFont val="Verdana"/>
        <family val="2"/>
        <charset val="204"/>
      </rPr>
      <t xml:space="preserve"> масть, пол, порода, отец, место рождения</t>
    </r>
  </si>
  <si>
    <r>
      <t xml:space="preserve">Фамилия, </t>
    </r>
    <r>
      <rPr>
        <sz val="9"/>
        <rFont val="Verdana"/>
        <family val="2"/>
        <charset val="204"/>
      </rPr>
      <t>Имя всадника</t>
    </r>
  </si>
  <si>
    <t>Малый приз. Мужчины, женщины</t>
  </si>
  <si>
    <t>сумма</t>
  </si>
  <si>
    <t>ППВ</t>
  </si>
  <si>
    <t>ППА</t>
  </si>
  <si>
    <t>Кличка лошади</t>
  </si>
  <si>
    <t>ФАМИЛИЯ, ИМЯ</t>
  </si>
  <si>
    <t>Абсолютное первенство среди детей</t>
  </si>
  <si>
    <t>Гшлавный секретарь</t>
  </si>
  <si>
    <t>ПП</t>
  </si>
  <si>
    <t>КП</t>
  </si>
  <si>
    <t>Абсолютное первенство среди юношей</t>
  </si>
  <si>
    <t>Абсолютное первенство.Общий зачет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</si>
</sst>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00"/>
    <numFmt numFmtId="166" formatCode="#,##0.000_ ;\-#,##0.000\ "/>
  </numFmts>
  <fonts count="38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name val="Verdana"/>
      <family val="2"/>
      <charset val="204"/>
    </font>
    <font>
      <sz val="9"/>
      <name val="Verdana"/>
      <family val="2"/>
      <charset val="204"/>
    </font>
    <font>
      <b/>
      <sz val="9"/>
      <name val="Verdana"/>
      <family val="2"/>
      <charset val="204"/>
    </font>
    <font>
      <b/>
      <sz val="8"/>
      <name val="Verdana"/>
      <family val="2"/>
      <charset val="204"/>
    </font>
    <font>
      <sz val="9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Verdana"/>
      <family val="2"/>
      <charset val="204"/>
    </font>
    <font>
      <b/>
      <sz val="8"/>
      <color theme="1"/>
      <name val="Verdana"/>
      <family val="2"/>
      <charset val="204"/>
    </font>
    <font>
      <sz val="10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Verdana"/>
      <family val="2"/>
      <charset val="204"/>
    </font>
    <font>
      <sz val="11"/>
      <color theme="1"/>
      <name val="Verdana"/>
      <family val="2"/>
      <charset val="204"/>
    </font>
    <font>
      <b/>
      <sz val="12"/>
      <color theme="1"/>
      <name val="Verdana"/>
      <family val="2"/>
      <charset val="204"/>
    </font>
    <font>
      <b/>
      <sz val="11"/>
      <name val="Verdana"/>
      <family val="2"/>
      <charset val="204"/>
    </font>
    <font>
      <sz val="10"/>
      <name val="Verdana"/>
      <family val="2"/>
      <charset val="204"/>
    </font>
    <font>
      <b/>
      <sz val="14"/>
      <color theme="1"/>
      <name val="Verdana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</font>
    <font>
      <b/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</font>
    <font>
      <b/>
      <sz val="9"/>
      <color theme="1"/>
      <name val="Verdana"/>
      <family val="2"/>
      <charset val="204"/>
    </font>
    <font>
      <sz val="8"/>
      <color theme="1"/>
      <name val="Cambria"/>
      <family val="1"/>
      <charset val="204"/>
    </font>
    <font>
      <b/>
      <sz val="8"/>
      <color theme="1"/>
      <name val="Cambria"/>
      <family val="1"/>
      <charset val="204"/>
    </font>
    <font>
      <b/>
      <sz val="9"/>
      <color theme="1"/>
      <name val="Cambria"/>
      <family val="1"/>
      <charset val="204"/>
    </font>
    <font>
      <b/>
      <sz val="8"/>
      <name val="Cambria"/>
      <family val="1"/>
      <charset val="204"/>
    </font>
    <font>
      <sz val="8"/>
      <name val="Cambria"/>
      <family val="1"/>
      <charset val="204"/>
    </font>
    <font>
      <b/>
      <sz val="8"/>
      <color theme="1"/>
      <name val="Calibri"/>
      <family val="2"/>
      <charset val="204"/>
    </font>
    <font>
      <b/>
      <sz val="9"/>
      <name val="Cambria"/>
      <family val="1"/>
      <charset val="204"/>
    </font>
    <font>
      <sz val="9"/>
      <name val="Cambria"/>
      <family val="1"/>
      <charset val="204"/>
    </font>
    <font>
      <sz val="9"/>
      <color theme="1"/>
      <name val="Verdana"/>
      <family val="2"/>
      <charset val="204"/>
    </font>
    <font>
      <b/>
      <sz val="10"/>
      <color theme="1"/>
      <name val="Verdana"/>
      <family val="2"/>
      <charset val="204"/>
    </font>
    <font>
      <b/>
      <sz val="10"/>
      <name val="Verdana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0" fontId="10" fillId="0" borderId="0"/>
  </cellStyleXfs>
  <cellXfs count="177">
    <xf numFmtId="0" fontId="0" fillId="0" borderId="0" xfId="0"/>
    <xf numFmtId="0" fontId="2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/>
    </xf>
    <xf numFmtId="165" fontId="7" fillId="0" borderId="4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left" wrapText="1"/>
    </xf>
    <xf numFmtId="0" fontId="3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left" wrapText="1"/>
    </xf>
    <xf numFmtId="0" fontId="8" fillId="0" borderId="4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wrapText="1"/>
    </xf>
    <xf numFmtId="0" fontId="2" fillId="2" borderId="7" xfId="2" applyFont="1" applyFill="1" applyBorder="1" applyAlignment="1" applyProtection="1">
      <alignment horizontal="center" vertical="center" textRotation="90" wrapText="1"/>
      <protection locked="0"/>
    </xf>
    <xf numFmtId="165" fontId="2" fillId="2" borderId="7" xfId="2" applyNumberFormat="1" applyFont="1" applyFill="1" applyBorder="1" applyAlignment="1" applyProtection="1">
      <alignment horizontal="center" vertical="center" wrapText="1"/>
      <protection locked="0"/>
    </xf>
    <xf numFmtId="1" fontId="2" fillId="2" borderId="7" xfId="2" applyNumberFormat="1" applyFont="1" applyFill="1" applyBorder="1" applyAlignment="1" applyProtection="1">
      <alignment horizontal="center" vertical="center" textRotation="90" wrapText="1"/>
      <protection locked="0"/>
    </xf>
    <xf numFmtId="0" fontId="2" fillId="2" borderId="7" xfId="2" applyFont="1" applyFill="1" applyBorder="1" applyAlignment="1" applyProtection="1">
      <alignment horizontal="center" vertical="center" wrapText="1"/>
      <protection locked="0"/>
    </xf>
    <xf numFmtId="0" fontId="12" fillId="0" borderId="0" xfId="0" applyFont="1"/>
    <xf numFmtId="0" fontId="13" fillId="0" borderId="0" xfId="0" applyFont="1"/>
    <xf numFmtId="0" fontId="8" fillId="0" borderId="0" xfId="0" applyFont="1"/>
    <xf numFmtId="0" fontId="9" fillId="0" borderId="12" xfId="0" applyFont="1" applyBorder="1" applyAlignment="1"/>
    <xf numFmtId="0" fontId="11" fillId="0" borderId="12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5" fillId="2" borderId="7" xfId="1" applyFont="1" applyFill="1" applyBorder="1" applyAlignment="1" applyProtection="1">
      <alignment horizontal="center" vertical="center" wrapText="1"/>
      <protection locked="0"/>
    </xf>
    <xf numFmtId="0" fontId="5" fillId="2" borderId="6" xfId="1" applyFont="1" applyFill="1" applyBorder="1" applyAlignment="1" applyProtection="1">
      <alignment horizontal="center" vertical="center" wrapText="1"/>
      <protection locked="0"/>
    </xf>
    <xf numFmtId="0" fontId="5" fillId="2" borderId="8" xfId="2" applyFont="1" applyFill="1" applyBorder="1" applyAlignment="1" applyProtection="1">
      <alignment horizontal="center" vertical="center"/>
      <protection locked="0"/>
    </xf>
    <xf numFmtId="0" fontId="5" fillId="2" borderId="7" xfId="1" applyFont="1" applyFill="1" applyBorder="1" applyAlignment="1" applyProtection="1">
      <alignment horizontal="center" vertical="center" textRotation="90" wrapText="1"/>
      <protection locked="0"/>
    </xf>
    <xf numFmtId="0" fontId="5" fillId="2" borderId="6" xfId="1" applyFont="1" applyFill="1" applyBorder="1" applyAlignment="1" applyProtection="1">
      <alignment horizontal="center" vertical="center" textRotation="90" wrapText="1"/>
      <protection locked="0"/>
    </xf>
    <xf numFmtId="0" fontId="5" fillId="2" borderId="7" xfId="2" applyFont="1" applyFill="1" applyBorder="1" applyAlignment="1" applyProtection="1">
      <alignment horizontal="center" vertical="center" textRotation="90"/>
      <protection locked="0"/>
    </xf>
    <xf numFmtId="0" fontId="5" fillId="2" borderId="5" xfId="2" applyFont="1" applyFill="1" applyBorder="1" applyAlignment="1" applyProtection="1">
      <alignment horizontal="center" vertical="center" textRotation="90"/>
      <protection locked="0"/>
    </xf>
    <xf numFmtId="0" fontId="0" fillId="0" borderId="0" xfId="0" applyAlignment="1">
      <alignment horizontal="center"/>
    </xf>
    <xf numFmtId="0" fontId="17" fillId="0" borderId="0" xfId="0" applyFont="1" applyAlignment="1">
      <alignment horizontal="center" vertical="center"/>
    </xf>
    <xf numFmtId="0" fontId="16" fillId="0" borderId="0" xfId="1" applyFont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  <xf numFmtId="0" fontId="5" fillId="2" borderId="11" xfId="2" applyFont="1" applyFill="1" applyBorder="1" applyAlignment="1" applyProtection="1">
      <alignment horizontal="center" vertical="center"/>
      <protection locked="0"/>
    </xf>
    <xf numFmtId="0" fontId="5" fillId="2" borderId="10" xfId="2" applyFont="1" applyFill="1" applyBorder="1" applyAlignment="1" applyProtection="1">
      <alignment horizontal="center" vertical="center"/>
      <protection locked="0"/>
    </xf>
    <xf numFmtId="0" fontId="5" fillId="2" borderId="9" xfId="2" applyFont="1" applyFill="1" applyBorder="1" applyAlignment="1" applyProtection="1">
      <alignment horizontal="center" vertical="center"/>
      <protection locked="0"/>
    </xf>
    <xf numFmtId="164" fontId="1" fillId="0" borderId="3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5" fontId="5" fillId="2" borderId="7" xfId="1" applyNumberFormat="1" applyFont="1" applyFill="1" applyBorder="1" applyAlignment="1" applyProtection="1">
      <alignment horizontal="center" vertical="center" wrapText="1"/>
      <protection locked="0"/>
    </xf>
    <xf numFmtId="165" fontId="5" fillId="2" borderId="6" xfId="1" applyNumberFormat="1" applyFont="1" applyFill="1" applyBorder="1" applyAlignment="1" applyProtection="1">
      <alignment horizontal="center" vertical="center" wrapText="1"/>
      <protection locked="0"/>
    </xf>
    <xf numFmtId="165" fontId="5" fillId="2" borderId="7" xfId="1" applyNumberFormat="1" applyFont="1" applyFill="1" applyBorder="1" applyAlignment="1" applyProtection="1">
      <alignment horizontal="center" vertical="center" textRotation="90" wrapText="1"/>
      <protection locked="0"/>
    </xf>
    <xf numFmtId="165" fontId="5" fillId="2" borderId="5" xfId="1" applyNumberFormat="1" applyFont="1" applyFill="1" applyBorder="1" applyAlignment="1" applyProtection="1">
      <alignment horizontal="center" vertical="center" textRotation="90" wrapText="1"/>
      <protection locked="0"/>
    </xf>
    <xf numFmtId="0" fontId="12" fillId="0" borderId="0" xfId="0" applyFont="1" applyAlignment="1">
      <alignment horizontal="center"/>
    </xf>
    <xf numFmtId="0" fontId="19" fillId="0" borderId="0" xfId="0" applyFont="1"/>
    <xf numFmtId="0" fontId="20" fillId="0" borderId="0" xfId="0" applyFont="1" applyFill="1" applyBorder="1" applyAlignment="1">
      <alignment horizontal="left" wrapText="1"/>
    </xf>
    <xf numFmtId="165" fontId="21" fillId="0" borderId="4" xfId="0" applyNumberFormat="1" applyFont="1" applyBorder="1" applyAlignment="1">
      <alignment horizontal="center" vertical="center"/>
    </xf>
    <xf numFmtId="164" fontId="6" fillId="0" borderId="4" xfId="0" applyNumberFormat="1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5" fillId="2" borderId="6" xfId="1" applyFont="1" applyFill="1" applyBorder="1" applyAlignment="1" applyProtection="1">
      <alignment horizontal="left" textRotation="90"/>
      <protection locked="0"/>
    </xf>
    <xf numFmtId="0" fontId="5" fillId="2" borderId="7" xfId="1" applyFont="1" applyFill="1" applyBorder="1" applyAlignment="1" applyProtection="1">
      <alignment horizontal="left" textRotation="90"/>
      <protection locked="0"/>
    </xf>
    <xf numFmtId="0" fontId="18" fillId="0" borderId="12" xfId="0" applyFont="1" applyBorder="1" applyAlignment="1">
      <alignment horizontal="center"/>
    </xf>
    <xf numFmtId="0" fontId="23" fillId="0" borderId="12" xfId="0" applyFont="1" applyBorder="1" applyAlignment="1"/>
    <xf numFmtId="0" fontId="24" fillId="0" borderId="0" xfId="0" applyFont="1"/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7" fillId="0" borderId="0" xfId="0" applyFont="1" applyFill="1" applyBorder="1" applyAlignment="1">
      <alignment horizontal="left" wrapText="1"/>
    </xf>
    <xf numFmtId="0" fontId="27" fillId="0" borderId="0" xfId="0" applyFont="1" applyFill="1" applyBorder="1" applyAlignment="1">
      <alignment horizontal="left" wrapText="1"/>
    </xf>
    <xf numFmtId="0" fontId="1" fillId="0" borderId="0" xfId="0" applyFont="1" applyBorder="1" applyAlignment="1">
      <alignment horizontal="center" vertical="center"/>
    </xf>
    <xf numFmtId="165" fontId="25" fillId="0" borderId="0" xfId="0" applyNumberFormat="1" applyFont="1" applyBorder="1" applyAlignment="1">
      <alignment horizontal="center" vertical="center"/>
    </xf>
    <xf numFmtId="164" fontId="24" fillId="0" borderId="0" xfId="0" applyNumberFormat="1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165" fontId="26" fillId="0" borderId="0" xfId="0" applyNumberFormat="1" applyFont="1" applyBorder="1" applyAlignment="1">
      <alignment horizontal="center" vertical="center"/>
    </xf>
    <xf numFmtId="165" fontId="25" fillId="0" borderId="0" xfId="0" applyNumberFormat="1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0" fontId="27" fillId="0" borderId="0" xfId="0" applyFont="1" applyBorder="1" applyAlignment="1">
      <alignment wrapText="1"/>
    </xf>
    <xf numFmtId="0" fontId="28" fillId="0" borderId="0" xfId="0" applyFont="1" applyBorder="1" applyAlignment="1">
      <alignment horizontal="center" vertical="center"/>
    </xf>
    <xf numFmtId="165" fontId="29" fillId="0" borderId="4" xfId="0" applyNumberFormat="1" applyFont="1" applyBorder="1" applyAlignment="1">
      <alignment horizontal="center" vertical="center"/>
    </xf>
    <xf numFmtId="164" fontId="22" fillId="0" borderId="4" xfId="0" applyNumberFormat="1" applyFont="1" applyBorder="1" applyAlignment="1">
      <alignment horizontal="center" vertical="center"/>
    </xf>
    <xf numFmtId="165" fontId="29" fillId="0" borderId="4" xfId="0" applyNumberFormat="1" applyFont="1" applyBorder="1" applyAlignment="1">
      <alignment horizontal="center" vertical="center" wrapText="1"/>
    </xf>
    <xf numFmtId="164" fontId="22" fillId="0" borderId="4" xfId="0" applyNumberFormat="1" applyFont="1" applyBorder="1" applyAlignment="1">
      <alignment horizontal="center" vertical="center" wrapText="1"/>
    </xf>
    <xf numFmtId="165" fontId="30" fillId="2" borderId="6" xfId="1" applyNumberFormat="1" applyFont="1" applyFill="1" applyBorder="1" applyAlignment="1" applyProtection="1">
      <alignment horizontal="center" vertical="center" wrapText="1"/>
      <protection locked="0"/>
    </xf>
    <xf numFmtId="0" fontId="30" fillId="2" borderId="6" xfId="1" applyFont="1" applyFill="1" applyBorder="1" applyAlignment="1" applyProtection="1">
      <alignment horizontal="center" vertical="center" textRotation="90" wrapText="1"/>
      <protection locked="0"/>
    </xf>
    <xf numFmtId="0" fontId="30" fillId="2" borderId="5" xfId="2" applyFont="1" applyFill="1" applyBorder="1" applyAlignment="1" applyProtection="1">
      <alignment horizontal="center" vertical="center" textRotation="90"/>
      <protection locked="0"/>
    </xf>
    <xf numFmtId="0" fontId="31" fillId="2" borderId="7" xfId="2" applyFont="1" applyFill="1" applyBorder="1" applyAlignment="1" applyProtection="1">
      <alignment horizontal="center" vertical="center" textRotation="90" wrapText="1"/>
      <protection locked="0"/>
    </xf>
    <xf numFmtId="165" fontId="31" fillId="2" borderId="7" xfId="2" applyNumberFormat="1" applyFont="1" applyFill="1" applyBorder="1" applyAlignment="1" applyProtection="1">
      <alignment horizontal="center" vertical="center" wrapText="1"/>
      <protection locked="0"/>
    </xf>
    <xf numFmtId="1" fontId="31" fillId="2" borderId="7" xfId="2" applyNumberFormat="1" applyFont="1" applyFill="1" applyBorder="1" applyAlignment="1" applyProtection="1">
      <alignment horizontal="center" vertical="center" textRotation="90" wrapText="1"/>
      <protection locked="0"/>
    </xf>
    <xf numFmtId="0" fontId="30" fillId="2" borderId="6" xfId="1" applyFont="1" applyFill="1" applyBorder="1" applyAlignment="1" applyProtection="1">
      <alignment horizontal="center" vertical="center" wrapText="1"/>
      <protection locked="0"/>
    </xf>
    <xf numFmtId="0" fontId="30" fillId="2" borderId="5" xfId="1" applyFont="1" applyFill="1" applyBorder="1" applyAlignment="1" applyProtection="1">
      <alignment horizontal="center" vertical="center" wrapText="1"/>
      <protection locked="0"/>
    </xf>
    <xf numFmtId="165" fontId="30" fillId="2" borderId="7" xfId="1" applyNumberFormat="1" applyFont="1" applyFill="1" applyBorder="1" applyAlignment="1" applyProtection="1">
      <alignment horizontal="center" vertical="center" wrapText="1"/>
      <protection locked="0"/>
    </xf>
    <xf numFmtId="0" fontId="30" fillId="2" borderId="7" xfId="1" applyFont="1" applyFill="1" applyBorder="1" applyAlignment="1" applyProtection="1">
      <alignment horizontal="center" vertical="center" textRotation="90" wrapText="1"/>
      <protection locked="0"/>
    </xf>
    <xf numFmtId="0" fontId="30" fillId="2" borderId="7" xfId="2" applyFont="1" applyFill="1" applyBorder="1" applyAlignment="1" applyProtection="1">
      <alignment horizontal="center" vertical="center" textRotation="90"/>
      <protection locked="0"/>
    </xf>
    <xf numFmtId="0" fontId="30" fillId="2" borderId="8" xfId="2" applyFont="1" applyFill="1" applyBorder="1" applyAlignment="1" applyProtection="1">
      <alignment horizontal="center" vertical="center"/>
      <protection locked="0"/>
    </xf>
    <xf numFmtId="0" fontId="30" fillId="2" borderId="9" xfId="2" applyFont="1" applyFill="1" applyBorder="1" applyAlignment="1" applyProtection="1">
      <alignment horizontal="center" vertical="center"/>
      <protection locked="0"/>
    </xf>
    <xf numFmtId="0" fontId="30" fillId="2" borderId="10" xfId="2" applyFont="1" applyFill="1" applyBorder="1" applyAlignment="1" applyProtection="1">
      <alignment horizontal="center" vertical="center"/>
      <protection locked="0"/>
    </xf>
    <xf numFmtId="0" fontId="30" fillId="2" borderId="11" xfId="2" applyFont="1" applyFill="1" applyBorder="1" applyAlignment="1" applyProtection="1">
      <alignment horizontal="center" vertical="center"/>
      <protection locked="0"/>
    </xf>
    <xf numFmtId="0" fontId="30" fillId="2" borderId="7" xfId="1" applyFont="1" applyFill="1" applyBorder="1" applyAlignment="1" applyProtection="1">
      <alignment horizontal="center" vertical="center" wrapText="1"/>
      <protection locked="0"/>
    </xf>
    <xf numFmtId="0" fontId="11" fillId="0" borderId="12" xfId="0" applyFont="1" applyBorder="1" applyAlignment="1">
      <alignment horizontal="center" vertical="center"/>
    </xf>
    <xf numFmtId="14" fontId="11" fillId="0" borderId="12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32" fillId="0" borderId="4" xfId="0" applyFont="1" applyBorder="1" applyAlignment="1">
      <alignment horizontal="left" vertical="center" wrapText="1"/>
    </xf>
    <xf numFmtId="0" fontId="2" fillId="2" borderId="6" xfId="2" applyFont="1" applyFill="1" applyBorder="1" applyAlignment="1" applyProtection="1">
      <alignment horizontal="center" vertical="center" textRotation="90" wrapText="1"/>
      <protection locked="0"/>
    </xf>
    <xf numFmtId="0" fontId="5" fillId="2" borderId="7" xfId="2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>
      <alignment horizontal="left" vertical="center" wrapText="1"/>
    </xf>
    <xf numFmtId="0" fontId="0" fillId="0" borderId="0" xfId="0" applyBorder="1"/>
    <xf numFmtId="0" fontId="0" fillId="0" borderId="13" xfId="0" applyBorder="1"/>
    <xf numFmtId="165" fontId="5" fillId="2" borderId="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4" xfId="1" applyFont="1" applyFill="1" applyBorder="1" applyAlignment="1" applyProtection="1">
      <alignment horizontal="center" vertical="center" textRotation="90" wrapText="1"/>
      <protection locked="0"/>
    </xf>
    <xf numFmtId="0" fontId="5" fillId="2" borderId="15" xfId="1" applyFont="1" applyFill="1" applyBorder="1" applyAlignment="1" applyProtection="1">
      <alignment horizontal="center" vertical="center" textRotation="90" wrapText="1"/>
      <protection locked="0"/>
    </xf>
    <xf numFmtId="0" fontId="11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left" wrapText="1"/>
    </xf>
    <xf numFmtId="165" fontId="7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22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5" fillId="2" borderId="5" xfId="1" applyFont="1" applyFill="1" applyBorder="1" applyAlignment="1" applyProtection="1">
      <alignment horizontal="center" vertical="center" wrapText="1"/>
      <protection locked="0"/>
    </xf>
    <xf numFmtId="14" fontId="11" fillId="0" borderId="12" xfId="0" applyNumberFormat="1" applyFont="1" applyBorder="1" applyAlignment="1">
      <alignment horizontal="center"/>
    </xf>
    <xf numFmtId="0" fontId="1" fillId="0" borderId="0" xfId="0" applyFont="1"/>
    <xf numFmtId="0" fontId="9" fillId="0" borderId="0" xfId="0" applyFont="1"/>
    <xf numFmtId="0" fontId="9" fillId="0" borderId="0" xfId="0" applyFont="1" applyBorder="1" applyAlignment="1">
      <alignment horizontal="left"/>
    </xf>
    <xf numFmtId="0" fontId="9" fillId="0" borderId="12" xfId="0" applyFont="1" applyBorder="1" applyAlignment="1">
      <alignment horizontal="left"/>
    </xf>
    <xf numFmtId="0" fontId="3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65" fontId="0" fillId="0" borderId="0" xfId="0" applyNumberForma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wrapText="1"/>
    </xf>
    <xf numFmtId="165" fontId="0" fillId="0" borderId="4" xfId="0" applyNumberForma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4" fillId="2" borderId="6" xfId="1" applyFont="1" applyFill="1" applyBorder="1" applyAlignment="1" applyProtection="1">
      <alignment horizontal="center" vertical="center" textRotation="90" wrapText="1"/>
      <protection locked="0"/>
    </xf>
    <xf numFmtId="0" fontId="34" fillId="2" borderId="5" xfId="2" applyFont="1" applyFill="1" applyBorder="1" applyAlignment="1" applyProtection="1">
      <alignment horizontal="center" vertical="center" wrapText="1"/>
      <protection locked="0"/>
    </xf>
    <xf numFmtId="0" fontId="34" fillId="2" borderId="5" xfId="2" applyFont="1" applyFill="1" applyBorder="1" applyAlignment="1" applyProtection="1">
      <alignment horizontal="center" vertical="center"/>
      <protection locked="0"/>
    </xf>
    <xf numFmtId="0" fontId="4" fillId="2" borderId="7" xfId="1" applyFont="1" applyFill="1" applyBorder="1" applyAlignment="1" applyProtection="1">
      <alignment horizontal="center" vertical="center" textRotation="90" wrapText="1"/>
      <protection locked="0"/>
    </xf>
    <xf numFmtId="0" fontId="34" fillId="2" borderId="7" xfId="2" applyFont="1" applyFill="1" applyBorder="1" applyAlignment="1" applyProtection="1">
      <alignment horizontal="center" vertical="center" wrapText="1"/>
      <protection locked="0"/>
    </xf>
    <xf numFmtId="0" fontId="34" fillId="2" borderId="7" xfId="2" applyFont="1" applyFill="1" applyBorder="1" applyAlignment="1" applyProtection="1">
      <alignment horizontal="center" vertical="center"/>
      <protection locked="0"/>
    </xf>
    <xf numFmtId="0" fontId="11" fillId="0" borderId="12" xfId="0" applyFont="1" applyBorder="1" applyAlignment="1"/>
    <xf numFmtId="0" fontId="23" fillId="0" borderId="12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5" fillId="0" borderId="0" xfId="0" applyFont="1" applyAlignment="1"/>
    <xf numFmtId="0" fontId="32" fillId="0" borderId="0" xfId="0" applyFont="1" applyFill="1" applyBorder="1" applyAlignment="1">
      <alignment horizontal="left" wrapText="1"/>
    </xf>
    <xf numFmtId="0" fontId="4" fillId="2" borderId="5" xfId="1" applyFont="1" applyFill="1" applyBorder="1" applyAlignment="1" applyProtection="1">
      <alignment horizontal="center" textRotation="90"/>
      <protection locked="0"/>
    </xf>
    <xf numFmtId="165" fontId="4" fillId="2" borderId="6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5" xfId="1" applyFont="1" applyFill="1" applyBorder="1" applyAlignment="1" applyProtection="1">
      <alignment horizontal="center" textRotation="90"/>
      <protection locked="0"/>
    </xf>
    <xf numFmtId="0" fontId="3" fillId="2" borderId="7" xfId="2" applyFont="1" applyFill="1" applyBorder="1" applyAlignment="1" applyProtection="1">
      <alignment horizontal="center" vertical="center" textRotation="90" wrapText="1"/>
      <protection locked="0"/>
    </xf>
    <xf numFmtId="165" fontId="3" fillId="2" borderId="7" xfId="2" applyNumberFormat="1" applyFont="1" applyFill="1" applyBorder="1" applyAlignment="1" applyProtection="1">
      <alignment horizontal="center" vertical="center" wrapText="1"/>
      <protection locked="0"/>
    </xf>
    <xf numFmtId="1" fontId="3" fillId="2" borderId="7" xfId="2" applyNumberFormat="1" applyFont="1" applyFill="1" applyBorder="1" applyAlignment="1" applyProtection="1">
      <alignment horizontal="center" vertical="center" textRotation="90" wrapText="1"/>
      <protection locked="0"/>
    </xf>
    <xf numFmtId="0" fontId="4" fillId="2" borderId="6" xfId="1" applyFont="1" applyFill="1" applyBorder="1" applyAlignment="1" applyProtection="1">
      <alignment horizontal="center" vertical="center" wrapText="1"/>
      <protection locked="0"/>
    </xf>
    <xf numFmtId="0" fontId="4" fillId="2" borderId="7" xfId="1" applyFont="1" applyFill="1" applyBorder="1" applyAlignment="1" applyProtection="1">
      <alignment horizontal="center" textRotation="90"/>
      <protection locked="0"/>
    </xf>
    <xf numFmtId="165" fontId="4" fillId="2" borderId="7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7" xfId="1" applyFont="1" applyFill="1" applyBorder="1" applyAlignment="1" applyProtection="1">
      <alignment horizontal="center" textRotation="90"/>
      <protection locked="0"/>
    </xf>
    <xf numFmtId="0" fontId="34" fillId="2" borderId="9" xfId="2" applyFont="1" applyFill="1" applyBorder="1" applyAlignment="1" applyProtection="1">
      <alignment horizontal="center" vertical="center"/>
      <protection locked="0"/>
    </xf>
    <xf numFmtId="0" fontId="34" fillId="2" borderId="10" xfId="2" applyFont="1" applyFill="1" applyBorder="1" applyAlignment="1" applyProtection="1">
      <alignment horizontal="center" vertical="center"/>
      <protection locked="0"/>
    </xf>
    <xf numFmtId="0" fontId="34" fillId="2" borderId="11" xfId="2" applyFont="1" applyFill="1" applyBorder="1" applyAlignment="1" applyProtection="1">
      <alignment horizontal="center" vertical="center"/>
      <protection locked="0"/>
    </xf>
    <xf numFmtId="0" fontId="34" fillId="2" borderId="8" xfId="2" applyFont="1" applyFill="1" applyBorder="1" applyAlignment="1" applyProtection="1">
      <alignment horizontal="center" vertical="center"/>
      <protection locked="0"/>
    </xf>
    <xf numFmtId="0" fontId="4" fillId="2" borderId="7" xfId="1" applyFont="1" applyFill="1" applyBorder="1" applyAlignment="1" applyProtection="1">
      <alignment horizontal="center" vertical="center" wrapText="1"/>
      <protection locked="0"/>
    </xf>
    <xf numFmtId="0" fontId="32" fillId="0" borderId="0" xfId="0" applyFont="1"/>
    <xf numFmtId="0" fontId="12" fillId="0" borderId="0" xfId="0" applyFont="1" applyAlignment="1"/>
    <xf numFmtId="0" fontId="17" fillId="0" borderId="0" xfId="0" applyFont="1" applyAlignment="1">
      <alignment vertical="center"/>
    </xf>
    <xf numFmtId="165" fontId="11" fillId="0" borderId="4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35" fillId="0" borderId="4" xfId="0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18" fillId="0" borderId="4" xfId="0" applyFont="1" applyBorder="1"/>
    <xf numFmtId="0" fontId="35" fillId="0" borderId="16" xfId="0" applyFont="1" applyBorder="1" applyAlignment="1">
      <alignment horizontal="center"/>
    </xf>
    <xf numFmtId="0" fontId="36" fillId="0" borderId="0" xfId="0" applyFont="1" applyBorder="1" applyAlignment="1">
      <alignment horizontal="center"/>
    </xf>
    <xf numFmtId="0" fontId="36" fillId="0" borderId="0" xfId="0" applyFont="1" applyBorder="1" applyAlignment="1">
      <alignment horizontal="center"/>
    </xf>
    <xf numFmtId="0" fontId="37" fillId="0" borderId="0" xfId="0" applyFont="1" applyAlignment="1">
      <alignment horizontal="center"/>
    </xf>
    <xf numFmtId="166" fontId="11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center"/>
    </xf>
    <xf numFmtId="166" fontId="11" fillId="0" borderId="4" xfId="0" applyNumberFormat="1" applyFont="1" applyBorder="1" applyAlignment="1">
      <alignment horizontal="center" vertical="center"/>
    </xf>
    <xf numFmtId="0" fontId="11" fillId="0" borderId="16" xfId="0" applyFont="1" applyBorder="1" applyAlignment="1">
      <alignment horizontal="center"/>
    </xf>
    <xf numFmtId="0" fontId="35" fillId="0" borderId="0" xfId="0" applyFont="1" applyAlignment="1">
      <alignment horizontal="center"/>
    </xf>
  </cellXfs>
  <cellStyles count="3">
    <cellStyle name="Обычный" xfId="0" builtinId="0"/>
    <cellStyle name="Обычный_Измайлово-2003" xfId="2"/>
    <cellStyle name="Обычный_Лист Microsoft Excel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724024" cy="638174"/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24024" cy="638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724024" cy="638174"/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24024" cy="638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724024" cy="638174"/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24024" cy="638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724024" cy="638174"/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24024" cy="638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724024" cy="638174"/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24024" cy="638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724024" cy="638174"/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24024" cy="638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724024" cy="638174"/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24024" cy="638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724024" cy="638174"/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24024" cy="638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7"/>
  <sheetViews>
    <sheetView workbookViewId="0">
      <selection activeCell="B16" sqref="B16:C16"/>
    </sheetView>
  </sheetViews>
  <sheetFormatPr defaultRowHeight="15" x14ac:dyDescent="0.25"/>
  <cols>
    <col min="1" max="1" width="3.140625" customWidth="1"/>
    <col min="2" max="2" width="15.42578125" customWidth="1"/>
    <col min="3" max="3" width="4.140625" customWidth="1"/>
    <col min="4" max="4" width="38.42578125" customWidth="1"/>
    <col min="5" max="5" width="15" customWidth="1"/>
    <col min="6" max="6" width="14.42578125" customWidth="1"/>
    <col min="7" max="7" width="5.5703125" customWidth="1"/>
    <col min="8" max="8" width="6.42578125" customWidth="1"/>
    <col min="9" max="9" width="2.7109375" customWidth="1"/>
    <col min="10" max="10" width="6.28515625" customWidth="1"/>
    <col min="11" max="11" width="6.5703125" customWidth="1"/>
    <col min="12" max="12" width="2.7109375" customWidth="1"/>
    <col min="13" max="13" width="5.85546875" customWidth="1"/>
    <col min="14" max="14" width="7" customWidth="1"/>
    <col min="15" max="15" width="2.7109375" customWidth="1"/>
    <col min="16" max="16" width="5.5703125" customWidth="1"/>
    <col min="17" max="17" width="6.42578125" customWidth="1"/>
    <col min="18" max="18" width="2.7109375" customWidth="1"/>
    <col min="19" max="19" width="5.85546875" customWidth="1"/>
    <col min="20" max="20" width="6.28515625" customWidth="1"/>
    <col min="21" max="22" width="2.5703125" customWidth="1"/>
    <col min="23" max="23" width="5.5703125" customWidth="1"/>
    <col min="24" max="24" width="7" customWidth="1"/>
    <col min="25" max="25" width="2.85546875" customWidth="1"/>
  </cols>
  <sheetData>
    <row r="1" spans="1:25" ht="18" x14ac:dyDescent="0.25">
      <c r="A1" s="35" t="s">
        <v>93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160"/>
    </row>
    <row r="2" spans="1:25" x14ac:dyDescent="0.25">
      <c r="A2" s="36" t="s">
        <v>92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</row>
    <row r="3" spans="1:25" x14ac:dyDescent="0.25">
      <c r="A3" s="37" t="s">
        <v>91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</row>
    <row r="4" spans="1:25" ht="15.75" x14ac:dyDescent="0.25">
      <c r="A4" s="38" t="s">
        <v>224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</row>
    <row r="5" spans="1:25" x14ac:dyDescent="0.25">
      <c r="A5" s="50" t="s">
        <v>188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159"/>
    </row>
    <row r="6" spans="1:25" ht="15.75" x14ac:dyDescent="0.25">
      <c r="A6" s="59" t="s">
        <v>11</v>
      </c>
      <c r="B6" s="59"/>
      <c r="C6" s="158"/>
      <c r="D6" s="22"/>
      <c r="E6" s="21"/>
      <c r="V6" s="26" t="s">
        <v>95</v>
      </c>
      <c r="W6" s="26"/>
      <c r="X6" s="26"/>
      <c r="Y6" s="26"/>
    </row>
    <row r="7" spans="1:25" ht="15" customHeight="1" x14ac:dyDescent="0.25">
      <c r="A7" s="135" t="s">
        <v>69</v>
      </c>
      <c r="B7" s="157" t="s">
        <v>223</v>
      </c>
      <c r="C7" s="30" t="s">
        <v>86</v>
      </c>
      <c r="D7" s="157" t="s">
        <v>222</v>
      </c>
      <c r="E7" s="157" t="s">
        <v>84</v>
      </c>
      <c r="F7" s="157" t="s">
        <v>83</v>
      </c>
      <c r="G7" s="156" t="s">
        <v>82</v>
      </c>
      <c r="H7" s="156"/>
      <c r="I7" s="156"/>
      <c r="J7" s="156" t="s">
        <v>221</v>
      </c>
      <c r="K7" s="156"/>
      <c r="L7" s="156"/>
      <c r="M7" s="156" t="s">
        <v>220</v>
      </c>
      <c r="N7" s="156"/>
      <c r="O7" s="156"/>
      <c r="P7" s="156" t="s">
        <v>219</v>
      </c>
      <c r="Q7" s="156"/>
      <c r="R7" s="156"/>
      <c r="S7" s="155" t="s">
        <v>218</v>
      </c>
      <c r="T7" s="154"/>
      <c r="U7" s="153"/>
      <c r="V7" s="152" t="s">
        <v>217</v>
      </c>
      <c r="W7" s="135" t="s">
        <v>76</v>
      </c>
      <c r="X7" s="151" t="s">
        <v>75</v>
      </c>
      <c r="Y7" s="150" t="s">
        <v>124</v>
      </c>
    </row>
    <row r="8" spans="1:25" ht="44.25" customHeight="1" x14ac:dyDescent="0.25">
      <c r="A8" s="132"/>
      <c r="B8" s="149"/>
      <c r="C8" s="31"/>
      <c r="D8" s="149"/>
      <c r="E8" s="149"/>
      <c r="F8" s="149"/>
      <c r="G8" s="148" t="s">
        <v>71</v>
      </c>
      <c r="H8" s="147" t="s">
        <v>70</v>
      </c>
      <c r="I8" s="146" t="s">
        <v>69</v>
      </c>
      <c r="J8" s="148" t="s">
        <v>71</v>
      </c>
      <c r="K8" s="147" t="s">
        <v>70</v>
      </c>
      <c r="L8" s="146" t="s">
        <v>69</v>
      </c>
      <c r="M8" s="148" t="s">
        <v>71</v>
      </c>
      <c r="N8" s="147" t="s">
        <v>70</v>
      </c>
      <c r="O8" s="146" t="s">
        <v>69</v>
      </c>
      <c r="P8" s="148" t="s">
        <v>71</v>
      </c>
      <c r="Q8" s="147" t="s">
        <v>70</v>
      </c>
      <c r="R8" s="146" t="s">
        <v>69</v>
      </c>
      <c r="S8" s="148" t="s">
        <v>71</v>
      </c>
      <c r="T8" s="147" t="s">
        <v>70</v>
      </c>
      <c r="U8" s="146" t="s">
        <v>69</v>
      </c>
      <c r="V8" s="145"/>
      <c r="W8" s="132"/>
      <c r="X8" s="144"/>
      <c r="Y8" s="143"/>
    </row>
    <row r="9" spans="1:25" ht="26.25" customHeight="1" x14ac:dyDescent="0.25">
      <c r="A9" s="114">
        <f>RANK(X9,X$9:X$14,0)</f>
        <v>1</v>
      </c>
      <c r="B9" s="7" t="s">
        <v>152</v>
      </c>
      <c r="C9" s="3" t="s">
        <v>101</v>
      </c>
      <c r="D9" s="6" t="s">
        <v>216</v>
      </c>
      <c r="E9" s="3" t="s">
        <v>53</v>
      </c>
      <c r="F9" s="1" t="s">
        <v>52</v>
      </c>
      <c r="G9" s="113">
        <v>254.5</v>
      </c>
      <c r="H9" s="75">
        <f>G9/3.8</f>
        <v>66.973684210526315</v>
      </c>
      <c r="I9" s="55">
        <f>RANK(H9,H$9:H$14,0)</f>
        <v>1</v>
      </c>
      <c r="J9" s="55">
        <v>251.5</v>
      </c>
      <c r="K9" s="75">
        <f>J9/3.8</f>
        <v>66.184210526315795</v>
      </c>
      <c r="L9" s="55">
        <f>RANK(K9,K$9:K$14,0)</f>
        <v>1</v>
      </c>
      <c r="M9" s="55">
        <v>257</v>
      </c>
      <c r="N9" s="75">
        <f>M9/3.8</f>
        <v>67.631578947368425</v>
      </c>
      <c r="O9" s="55">
        <f>RANK(N9,N$9:N$14,0)</f>
        <v>1</v>
      </c>
      <c r="P9" s="113">
        <v>260</v>
      </c>
      <c r="Q9" s="75">
        <f>P9/3.8</f>
        <v>68.421052631578945</v>
      </c>
      <c r="R9" s="55">
        <f>RANK(Q9,Q$9:Q$14,0)</f>
        <v>1</v>
      </c>
      <c r="S9" s="113">
        <v>255.5</v>
      </c>
      <c r="T9" s="75">
        <f>S9/3.8</f>
        <v>67.236842105263165</v>
      </c>
      <c r="U9" s="55">
        <f>RANK(T9,T$9:T$14,0)</f>
        <v>1</v>
      </c>
      <c r="V9" s="55"/>
      <c r="W9" s="76">
        <f>G9+S9+P9+M9+J9</f>
        <v>1278.5</v>
      </c>
      <c r="X9" s="75">
        <f>W9/19</f>
        <v>67.28947368421052</v>
      </c>
      <c r="Y9" s="55" t="s">
        <v>101</v>
      </c>
    </row>
    <row r="10" spans="1:25" ht="26.25" customHeight="1" x14ac:dyDescent="0.25">
      <c r="A10" s="114">
        <f>RANK(X10,X$9:X$14,0)</f>
        <v>2</v>
      </c>
      <c r="B10" s="13" t="s">
        <v>160</v>
      </c>
      <c r="C10" s="12" t="s">
        <v>101</v>
      </c>
      <c r="D10" s="14" t="s">
        <v>107</v>
      </c>
      <c r="E10" s="1" t="s">
        <v>6</v>
      </c>
      <c r="F10" s="1" t="s">
        <v>5</v>
      </c>
      <c r="G10" s="113">
        <v>246.5</v>
      </c>
      <c r="H10" s="75">
        <f>G10/3.8</f>
        <v>64.868421052631575</v>
      </c>
      <c r="I10" s="55">
        <f>RANK(H10,H$9:H$14,0)</f>
        <v>2</v>
      </c>
      <c r="J10" s="55">
        <v>249.5</v>
      </c>
      <c r="K10" s="75">
        <f>J10/3.8</f>
        <v>65.65789473684211</v>
      </c>
      <c r="L10" s="55">
        <f>RANK(K10,K$9:K$14,0)</f>
        <v>2</v>
      </c>
      <c r="M10" s="55">
        <v>251</v>
      </c>
      <c r="N10" s="75">
        <f>M10/3.8</f>
        <v>66.05263157894737</v>
      </c>
      <c r="O10" s="55">
        <f>RANK(N10,N$9:N$14,0)</f>
        <v>2</v>
      </c>
      <c r="P10" s="113">
        <v>246</v>
      </c>
      <c r="Q10" s="75">
        <f>P10/3.8</f>
        <v>64.736842105263165</v>
      </c>
      <c r="R10" s="55">
        <f>RANK(Q10,Q$9:Q$14,0)</f>
        <v>2</v>
      </c>
      <c r="S10" s="113">
        <v>246.5</v>
      </c>
      <c r="T10" s="75">
        <f>S10/3.8</f>
        <v>64.868421052631575</v>
      </c>
      <c r="U10" s="55">
        <f>RANK(T10,T$9:T$14,0)</f>
        <v>2</v>
      </c>
      <c r="V10" s="55"/>
      <c r="W10" s="76">
        <f>G10+S10+P10+M10+J10</f>
        <v>1239.5</v>
      </c>
      <c r="X10" s="75">
        <f>W10/19</f>
        <v>65.236842105263165</v>
      </c>
      <c r="Y10" s="55">
        <v>1</v>
      </c>
    </row>
    <row r="11" spans="1:25" ht="26.25" customHeight="1" x14ac:dyDescent="0.25">
      <c r="A11" s="114">
        <f>RANK(X11,X$9:X$14,0)</f>
        <v>3</v>
      </c>
      <c r="B11" s="7" t="s">
        <v>154</v>
      </c>
      <c r="C11" s="3" t="s">
        <v>101</v>
      </c>
      <c r="D11" s="6" t="s">
        <v>215</v>
      </c>
      <c r="E11" s="3" t="s">
        <v>20</v>
      </c>
      <c r="F11" s="1" t="s">
        <v>19</v>
      </c>
      <c r="G11" s="113">
        <v>242</v>
      </c>
      <c r="H11" s="75">
        <f>G11/3.8</f>
        <v>63.684210526315795</v>
      </c>
      <c r="I11" s="55">
        <f>RANK(H11,H$9:H$14,0)</f>
        <v>3</v>
      </c>
      <c r="J11" s="55">
        <v>243</v>
      </c>
      <c r="K11" s="75">
        <f>J11/3.8</f>
        <v>63.947368421052637</v>
      </c>
      <c r="L11" s="55">
        <f>RANK(K11,K$9:K$14,0)</f>
        <v>3</v>
      </c>
      <c r="M11" s="55">
        <v>240</v>
      </c>
      <c r="N11" s="75">
        <f>M11/3.8</f>
        <v>63.15789473684211</v>
      </c>
      <c r="O11" s="55">
        <f>RANK(N11,N$9:N$14,0)</f>
        <v>4</v>
      </c>
      <c r="P11" s="113">
        <v>243.5</v>
      </c>
      <c r="Q11" s="75">
        <f>P11/3.8</f>
        <v>64.078947368421055</v>
      </c>
      <c r="R11" s="55">
        <f>RANK(Q11,Q$9:Q$14,0)</f>
        <v>3</v>
      </c>
      <c r="S11" s="113">
        <v>241</v>
      </c>
      <c r="T11" s="75">
        <f>S11/3.8</f>
        <v>63.421052631578952</v>
      </c>
      <c r="U11" s="55">
        <f>RANK(T11,T$9:T$14,0)</f>
        <v>3</v>
      </c>
      <c r="V11" s="55"/>
      <c r="W11" s="76">
        <f>G11+S11+P11+M11+J11</f>
        <v>1209.5</v>
      </c>
      <c r="X11" s="75">
        <f>W11/19</f>
        <v>63.657894736842103</v>
      </c>
      <c r="Y11" s="55">
        <v>2</v>
      </c>
    </row>
    <row r="12" spans="1:25" ht="26.25" customHeight="1" x14ac:dyDescent="0.25">
      <c r="A12" s="114" t="s">
        <v>167</v>
      </c>
      <c r="B12" s="7" t="s">
        <v>214</v>
      </c>
      <c r="C12" s="3">
        <v>1</v>
      </c>
      <c r="D12" s="6" t="s">
        <v>213</v>
      </c>
      <c r="E12" s="3" t="s">
        <v>148</v>
      </c>
      <c r="F12" s="1" t="s">
        <v>147</v>
      </c>
      <c r="G12" s="113">
        <v>234.5</v>
      </c>
      <c r="H12" s="75">
        <f>G12/3.8</f>
        <v>61.71052631578948</v>
      </c>
      <c r="I12" s="55">
        <f>RANK(H12,H$9:H$14,0)</f>
        <v>6</v>
      </c>
      <c r="J12" s="55">
        <v>239</v>
      </c>
      <c r="K12" s="75">
        <f>J12/3.8</f>
        <v>62.894736842105267</v>
      </c>
      <c r="L12" s="55">
        <f>RANK(K12,K$9:K$14,0)</f>
        <v>5</v>
      </c>
      <c r="M12" s="55">
        <v>243.5</v>
      </c>
      <c r="N12" s="75">
        <f>M12/3.8</f>
        <v>64.078947368421055</v>
      </c>
      <c r="O12" s="55">
        <f>RANK(N12,N$9:N$14,0)</f>
        <v>3</v>
      </c>
      <c r="P12" s="113">
        <v>239</v>
      </c>
      <c r="Q12" s="75">
        <f>P12/3.8</f>
        <v>62.894736842105267</v>
      </c>
      <c r="R12" s="55">
        <f>RANK(Q12,Q$9:Q$14,0)</f>
        <v>4</v>
      </c>
      <c r="S12" s="113">
        <v>239</v>
      </c>
      <c r="T12" s="75">
        <f>S12/3.8</f>
        <v>62.894736842105267</v>
      </c>
      <c r="U12" s="55">
        <f>RANK(T12,T$9:T$14,0)</f>
        <v>4</v>
      </c>
      <c r="V12" s="55"/>
      <c r="W12" s="76">
        <f>G12+S12+P12+M12+J12</f>
        <v>1195</v>
      </c>
      <c r="X12" s="75">
        <f>W12/19</f>
        <v>62.89473684210526</v>
      </c>
      <c r="Y12" s="55"/>
    </row>
    <row r="13" spans="1:25" ht="26.25" customHeight="1" x14ac:dyDescent="0.25">
      <c r="A13" s="114">
        <v>4</v>
      </c>
      <c r="B13" s="7" t="s">
        <v>212</v>
      </c>
      <c r="C13" s="3">
        <v>1</v>
      </c>
      <c r="D13" s="6" t="s">
        <v>211</v>
      </c>
      <c r="E13" s="3" t="s">
        <v>20</v>
      </c>
      <c r="F13" s="1" t="s">
        <v>19</v>
      </c>
      <c r="G13" s="113">
        <v>235.5</v>
      </c>
      <c r="H13" s="75">
        <f>G13/3.8</f>
        <v>61.973684210526322</v>
      </c>
      <c r="I13" s="55">
        <f>RANK(H13,H$9:H$14,0)</f>
        <v>5</v>
      </c>
      <c r="J13" s="55">
        <v>240.5</v>
      </c>
      <c r="K13" s="75">
        <f>J13/3.8</f>
        <v>63.289473684210527</v>
      </c>
      <c r="L13" s="55">
        <f>RANK(K13,K$9:K$14,0)</f>
        <v>4</v>
      </c>
      <c r="M13" s="55">
        <v>238.5</v>
      </c>
      <c r="N13" s="75">
        <f>M13/3.8</f>
        <v>62.763157894736842</v>
      </c>
      <c r="O13" s="55">
        <f>RANK(N13,N$9:N$14,0)</f>
        <v>5</v>
      </c>
      <c r="P13" s="113">
        <v>237</v>
      </c>
      <c r="Q13" s="75">
        <f>P13/3.8</f>
        <v>62.368421052631582</v>
      </c>
      <c r="R13" s="55">
        <f>RANK(Q13,Q$9:Q$14,0)</f>
        <v>5</v>
      </c>
      <c r="S13" s="113">
        <v>238.5</v>
      </c>
      <c r="T13" s="75">
        <f>S13/3.8</f>
        <v>62.763157894736842</v>
      </c>
      <c r="U13" s="55">
        <f>RANK(T13,T$9:T$14,0)</f>
        <v>5</v>
      </c>
      <c r="V13" s="55"/>
      <c r="W13" s="76">
        <f>G13+S13+P13+M13+J13</f>
        <v>1190</v>
      </c>
      <c r="X13" s="75">
        <f>W13/19</f>
        <v>62.631578947368418</v>
      </c>
      <c r="Y13" s="55">
        <v>2</v>
      </c>
    </row>
    <row r="14" spans="1:25" ht="26.25" customHeight="1" x14ac:dyDescent="0.25">
      <c r="A14" s="114">
        <v>5</v>
      </c>
      <c r="B14" s="7" t="s">
        <v>210</v>
      </c>
      <c r="C14" s="3" t="s">
        <v>101</v>
      </c>
      <c r="D14" s="6" t="s">
        <v>209</v>
      </c>
      <c r="E14" s="3" t="s">
        <v>20</v>
      </c>
      <c r="F14" s="1" t="s">
        <v>19</v>
      </c>
      <c r="G14" s="113">
        <v>236</v>
      </c>
      <c r="H14" s="75">
        <f>G14/3.8</f>
        <v>62.10526315789474</v>
      </c>
      <c r="I14" s="55">
        <f>RANK(H14,H$9:H$14,0)</f>
        <v>4</v>
      </c>
      <c r="J14" s="55">
        <v>238</v>
      </c>
      <c r="K14" s="75">
        <f>J14/3.8</f>
        <v>62.631578947368425</v>
      </c>
      <c r="L14" s="55">
        <f>RANK(K14,K$9:K$14,0)</f>
        <v>6</v>
      </c>
      <c r="M14" s="55">
        <v>235.5</v>
      </c>
      <c r="N14" s="75">
        <f>M14/3.8</f>
        <v>61.973684210526322</v>
      </c>
      <c r="O14" s="55">
        <f>RANK(N14,N$9:N$14,0)</f>
        <v>6</v>
      </c>
      <c r="P14" s="113">
        <v>232.5</v>
      </c>
      <c r="Q14" s="75">
        <f>P14/3.8</f>
        <v>61.184210526315795</v>
      </c>
      <c r="R14" s="55">
        <f>RANK(Q14,Q$9:Q$14,0)</f>
        <v>6</v>
      </c>
      <c r="S14" s="113">
        <v>238</v>
      </c>
      <c r="T14" s="75">
        <f>S14/3.8</f>
        <v>62.631578947368425</v>
      </c>
      <c r="U14" s="55">
        <f>RANK(T14,T$9:T$14,0)</f>
        <v>6</v>
      </c>
      <c r="V14" s="55"/>
      <c r="W14" s="76">
        <f>G14+S14+P14+M14+J14</f>
        <v>1180</v>
      </c>
      <c r="X14" s="75">
        <f>W14/19</f>
        <v>62.10526315789474</v>
      </c>
      <c r="Y14" s="55">
        <v>2</v>
      </c>
    </row>
    <row r="16" spans="1:25" ht="24" customHeight="1" x14ac:dyDescent="0.25">
      <c r="B16" s="142" t="s">
        <v>3</v>
      </c>
      <c r="C16" s="142"/>
      <c r="T16" t="s">
        <v>208</v>
      </c>
    </row>
    <row r="17" spans="2:20" ht="15" customHeight="1" x14ac:dyDescent="0.25">
      <c r="B17" s="142" t="s">
        <v>1</v>
      </c>
      <c r="C17" s="142"/>
      <c r="D17" s="142"/>
      <c r="T17" t="s">
        <v>0</v>
      </c>
    </row>
  </sheetData>
  <mergeCells count="23">
    <mergeCell ref="B16:C16"/>
    <mergeCell ref="B17:D17"/>
    <mergeCell ref="A7:A8"/>
    <mergeCell ref="B7:B8"/>
    <mergeCell ref="C7:C8"/>
    <mergeCell ref="D7:D8"/>
    <mergeCell ref="V6:Y6"/>
    <mergeCell ref="A2:Y2"/>
    <mergeCell ref="A3:Y3"/>
    <mergeCell ref="A4:Y4"/>
    <mergeCell ref="J7:L7"/>
    <mergeCell ref="M7:O7"/>
    <mergeCell ref="A5:X5"/>
    <mergeCell ref="A1:X1"/>
    <mergeCell ref="W7:W8"/>
    <mergeCell ref="X7:X8"/>
    <mergeCell ref="Y7:Y8"/>
    <mergeCell ref="E7:E8"/>
    <mergeCell ref="F7:F8"/>
    <mergeCell ref="V7:V8"/>
    <mergeCell ref="G7:I7"/>
    <mergeCell ref="S7:U7"/>
    <mergeCell ref="P7:R7"/>
  </mergeCells>
  <pageMargins left="0" right="0" top="0" bottom="0" header="0.31496062992125984" footer="0.31496062992125984"/>
  <pageSetup paperSize="9" scale="78" fitToHeight="2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3"/>
  <sheetViews>
    <sheetView workbookViewId="0">
      <selection activeCell="K12" sqref="K12"/>
    </sheetView>
  </sheetViews>
  <sheetFormatPr defaultRowHeight="15" x14ac:dyDescent="0.25"/>
  <cols>
    <col min="1" max="1" width="4.42578125" customWidth="1"/>
    <col min="2" max="2" width="19.140625" customWidth="1"/>
    <col min="3" max="3" width="5.42578125" customWidth="1"/>
    <col min="4" max="4" width="33.140625" customWidth="1"/>
    <col min="5" max="5" width="15.28515625" customWidth="1"/>
    <col min="6" max="6" width="16.85546875" customWidth="1"/>
    <col min="7" max="7" width="5.85546875" customWidth="1"/>
    <col min="8" max="8" width="6.7109375" customWidth="1"/>
    <col min="9" max="9" width="2.5703125" customWidth="1"/>
    <col min="10" max="10" width="5.85546875" customWidth="1"/>
    <col min="11" max="11" width="6.7109375" customWidth="1"/>
    <col min="12" max="12" width="2.5703125" customWidth="1"/>
    <col min="13" max="13" width="5.85546875" customWidth="1"/>
    <col min="14" max="14" width="6.7109375" customWidth="1"/>
    <col min="15" max="15" width="2.5703125" customWidth="1"/>
    <col min="16" max="16" width="5.85546875" customWidth="1"/>
    <col min="17" max="17" width="6.7109375" customWidth="1"/>
    <col min="18" max="18" width="2.5703125" customWidth="1"/>
    <col min="19" max="19" width="6.28515625" customWidth="1"/>
    <col min="20" max="20" width="6.7109375" customWidth="1"/>
    <col min="21" max="22" width="2.85546875" customWidth="1"/>
    <col min="23" max="23" width="5.5703125" customWidth="1"/>
    <col min="24" max="24" width="7.140625" customWidth="1"/>
  </cols>
  <sheetData>
    <row r="1" spans="1:25" ht="18" x14ac:dyDescent="0.25">
      <c r="A1" s="35" t="s">
        <v>93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</row>
    <row r="2" spans="1:25" x14ac:dyDescent="0.25">
      <c r="A2" s="36" t="s">
        <v>92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</row>
    <row r="3" spans="1:25" x14ac:dyDescent="0.25">
      <c r="A3" s="37" t="s">
        <v>91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</row>
    <row r="4" spans="1:25" ht="15.75" x14ac:dyDescent="0.25">
      <c r="A4" s="38" t="s">
        <v>181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</row>
    <row r="5" spans="1:25" x14ac:dyDescent="0.25">
      <c r="A5" s="39" t="s">
        <v>89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</row>
    <row r="6" spans="1:25" ht="15.75" x14ac:dyDescent="0.25">
      <c r="A6" s="24" t="s">
        <v>11</v>
      </c>
      <c r="B6" s="24"/>
      <c r="C6" s="23"/>
      <c r="D6" s="22"/>
      <c r="E6" s="21"/>
      <c r="W6" s="26" t="s">
        <v>88</v>
      </c>
      <c r="X6" s="107"/>
    </row>
    <row r="7" spans="1:25" ht="15" customHeight="1" x14ac:dyDescent="0.25">
      <c r="A7" s="30" t="s">
        <v>69</v>
      </c>
      <c r="B7" s="27" t="s">
        <v>87</v>
      </c>
      <c r="C7" s="30" t="s">
        <v>86</v>
      </c>
      <c r="D7" s="27" t="s">
        <v>85</v>
      </c>
      <c r="E7" s="27" t="s">
        <v>84</v>
      </c>
      <c r="F7" s="27" t="s">
        <v>83</v>
      </c>
      <c r="G7" s="29" t="s">
        <v>82</v>
      </c>
      <c r="H7" s="29"/>
      <c r="I7" s="29"/>
      <c r="J7" s="40" t="s">
        <v>81</v>
      </c>
      <c r="K7" s="41"/>
      <c r="L7" s="42"/>
      <c r="M7" s="40" t="s">
        <v>80</v>
      </c>
      <c r="N7" s="41"/>
      <c r="O7" s="42"/>
      <c r="P7" s="29" t="s">
        <v>79</v>
      </c>
      <c r="Q7" s="29"/>
      <c r="R7" s="29"/>
      <c r="S7" s="29" t="s">
        <v>78</v>
      </c>
      <c r="T7" s="29"/>
      <c r="U7" s="29"/>
      <c r="V7" s="32" t="s">
        <v>77</v>
      </c>
      <c r="W7" s="106" t="s">
        <v>76</v>
      </c>
      <c r="X7" s="104" t="s">
        <v>75</v>
      </c>
      <c r="Y7" s="102"/>
    </row>
    <row r="8" spans="1:25" ht="36" customHeight="1" x14ac:dyDescent="0.25">
      <c r="A8" s="31"/>
      <c r="B8" s="28"/>
      <c r="C8" s="31"/>
      <c r="D8" s="28"/>
      <c r="E8" s="28"/>
      <c r="F8" s="28"/>
      <c r="G8" s="19" t="s">
        <v>71</v>
      </c>
      <c r="H8" s="18" t="s">
        <v>70</v>
      </c>
      <c r="I8" s="17" t="s">
        <v>69</v>
      </c>
      <c r="J8" s="17" t="s">
        <v>73</v>
      </c>
      <c r="K8" s="17" t="s">
        <v>70</v>
      </c>
      <c r="L8" s="17" t="s">
        <v>72</v>
      </c>
      <c r="M8" s="17" t="s">
        <v>71</v>
      </c>
      <c r="N8" s="17" t="s">
        <v>70</v>
      </c>
      <c r="O8" s="17" t="s">
        <v>69</v>
      </c>
      <c r="P8" s="19" t="s">
        <v>71</v>
      </c>
      <c r="Q8" s="18" t="s">
        <v>70</v>
      </c>
      <c r="R8" s="17" t="s">
        <v>69</v>
      </c>
      <c r="S8" s="19" t="s">
        <v>71</v>
      </c>
      <c r="T8" s="18" t="s">
        <v>70</v>
      </c>
      <c r="U8" s="17" t="s">
        <v>69</v>
      </c>
      <c r="V8" s="33"/>
      <c r="W8" s="105"/>
      <c r="X8" s="104"/>
      <c r="Y8" s="102"/>
    </row>
    <row r="9" spans="1:25" ht="22.5" customHeight="1" x14ac:dyDescent="0.25">
      <c r="A9" s="5">
        <f>RANK(X9,X$9:X$20,0)</f>
        <v>1</v>
      </c>
      <c r="B9" s="7" t="s">
        <v>180</v>
      </c>
      <c r="C9" s="3">
        <v>2</v>
      </c>
      <c r="D9" s="6" t="s">
        <v>174</v>
      </c>
      <c r="E9" s="3" t="s">
        <v>20</v>
      </c>
      <c r="F9" s="1" t="s">
        <v>19</v>
      </c>
      <c r="G9" s="10">
        <v>175</v>
      </c>
      <c r="H9" s="9">
        <f>G9/2.6</f>
        <v>67.307692307692307</v>
      </c>
      <c r="I9" s="8">
        <f>RANK(H9,H$9:H$20,0)</f>
        <v>2</v>
      </c>
      <c r="J9" s="8">
        <v>178.5</v>
      </c>
      <c r="K9" s="9">
        <f>J9/2.6</f>
        <v>68.653846153846146</v>
      </c>
      <c r="L9" s="8">
        <f>RANK(K9,K$9:K$20,0)</f>
        <v>1</v>
      </c>
      <c r="M9" s="8">
        <v>173.5</v>
      </c>
      <c r="N9" s="9">
        <f>M9/2.6</f>
        <v>66.730769230769226</v>
      </c>
      <c r="O9" s="8">
        <f>RANK(N9,N$9:N$20,0)</f>
        <v>3</v>
      </c>
      <c r="P9" s="10">
        <v>176.5</v>
      </c>
      <c r="Q9" s="9">
        <f>P9/2.6</f>
        <v>67.884615384615387</v>
      </c>
      <c r="R9" s="8">
        <f>RANK(Q9,Q$9:Q$20,0)</f>
        <v>2</v>
      </c>
      <c r="S9" s="10">
        <v>176</v>
      </c>
      <c r="T9" s="9">
        <f>S9/2.6</f>
        <v>67.692307692307693</v>
      </c>
      <c r="U9" s="8">
        <f>RANK(T9,T$9:T$20,0)</f>
        <v>1</v>
      </c>
      <c r="V9" s="8"/>
      <c r="W9" s="10">
        <f>G9+P9+S9+J9+M9</f>
        <v>879.5</v>
      </c>
      <c r="X9" s="9">
        <f>W9/13</f>
        <v>67.65384615384616</v>
      </c>
      <c r="Y9" s="103"/>
    </row>
    <row r="10" spans="1:25" ht="22.5" customHeight="1" x14ac:dyDescent="0.25">
      <c r="A10" s="5">
        <f>RANK(X10,X$9:X$20,0)</f>
        <v>2</v>
      </c>
      <c r="B10" s="7" t="s">
        <v>179</v>
      </c>
      <c r="C10" s="3"/>
      <c r="D10" s="6" t="s">
        <v>48</v>
      </c>
      <c r="E10" s="3" t="s">
        <v>39</v>
      </c>
      <c r="F10" s="1" t="s">
        <v>38</v>
      </c>
      <c r="G10" s="10">
        <v>180</v>
      </c>
      <c r="H10" s="9">
        <f>G10/2.6</f>
        <v>69.230769230769226</v>
      </c>
      <c r="I10" s="8">
        <f>RANK(H10,H$9:H$20,0)</f>
        <v>1</v>
      </c>
      <c r="J10" s="8">
        <v>175.5</v>
      </c>
      <c r="K10" s="9">
        <f>J10/2.6</f>
        <v>67.5</v>
      </c>
      <c r="L10" s="8">
        <f>RANK(K10,K$9:K$20,0)</f>
        <v>3</v>
      </c>
      <c r="M10" s="8">
        <v>177</v>
      </c>
      <c r="N10" s="9">
        <f>M10/2.6</f>
        <v>68.07692307692308</v>
      </c>
      <c r="O10" s="8">
        <f>RANK(N10,N$9:N$20,0)</f>
        <v>2</v>
      </c>
      <c r="P10" s="10">
        <v>178</v>
      </c>
      <c r="Q10" s="9">
        <f>P10/2.6</f>
        <v>68.461538461538453</v>
      </c>
      <c r="R10" s="8">
        <f>RANK(Q10,Q$9:Q$20,0)</f>
        <v>1</v>
      </c>
      <c r="S10" s="10">
        <v>168</v>
      </c>
      <c r="T10" s="9">
        <f>S10/2.6</f>
        <v>64.615384615384613</v>
      </c>
      <c r="U10" s="8">
        <f>RANK(T10,T$9:T$20,0)</f>
        <v>2</v>
      </c>
      <c r="V10" s="8"/>
      <c r="W10" s="10">
        <f>G10+P10+S10+J10+M10</f>
        <v>878.5</v>
      </c>
      <c r="X10" s="9">
        <f>W10/13</f>
        <v>67.57692307692308</v>
      </c>
      <c r="Y10" s="103"/>
    </row>
    <row r="11" spans="1:25" ht="22.5" customHeight="1" x14ac:dyDescent="0.25">
      <c r="A11" s="5">
        <f>RANK(X11,X$9:X$20,0)</f>
        <v>3</v>
      </c>
      <c r="B11" s="7" t="s">
        <v>177</v>
      </c>
      <c r="C11" s="3">
        <v>2</v>
      </c>
      <c r="D11" s="6" t="s">
        <v>178</v>
      </c>
      <c r="E11" s="3" t="s">
        <v>20</v>
      </c>
      <c r="F11" s="1" t="s">
        <v>176</v>
      </c>
      <c r="G11" s="10">
        <v>172.5</v>
      </c>
      <c r="H11" s="9">
        <f>G11/2.6</f>
        <v>66.34615384615384</v>
      </c>
      <c r="I11" s="8">
        <f>RANK(H11,H$9:H$20,0)</f>
        <v>3</v>
      </c>
      <c r="J11" s="8">
        <v>173.5</v>
      </c>
      <c r="K11" s="9">
        <f>J11/2.6</f>
        <v>66.730769230769226</v>
      </c>
      <c r="L11" s="8">
        <f>RANK(K11,K$9:K$20,0)</f>
        <v>5</v>
      </c>
      <c r="M11" s="8">
        <v>177.5</v>
      </c>
      <c r="N11" s="9">
        <f>M11/2.6</f>
        <v>68.269230769230774</v>
      </c>
      <c r="O11" s="8">
        <f>RANK(N11,N$9:N$20,0)</f>
        <v>1</v>
      </c>
      <c r="P11" s="10">
        <v>172</v>
      </c>
      <c r="Q11" s="9">
        <f>P11/2.6</f>
        <v>66.153846153846146</v>
      </c>
      <c r="R11" s="8">
        <f>RANK(Q11,Q$9:Q$20,0)</f>
        <v>3</v>
      </c>
      <c r="S11" s="10">
        <v>167.5</v>
      </c>
      <c r="T11" s="9">
        <f>S11/2.6</f>
        <v>64.42307692307692</v>
      </c>
      <c r="U11" s="8">
        <f>RANK(T11,T$9:T$20,0)</f>
        <v>3</v>
      </c>
      <c r="V11" s="8">
        <v>1</v>
      </c>
      <c r="W11" s="10">
        <f>G11+P11+S11+J11+M11</f>
        <v>863</v>
      </c>
      <c r="X11" s="9">
        <f>W11/13</f>
        <v>66.384615384615387</v>
      </c>
      <c r="Y11" s="103"/>
    </row>
    <row r="12" spans="1:25" ht="22.5" customHeight="1" x14ac:dyDescent="0.25">
      <c r="A12" s="5">
        <f>RANK(X12,X$9:X$20,0)</f>
        <v>4</v>
      </c>
      <c r="B12" s="7" t="s">
        <v>177</v>
      </c>
      <c r="C12" s="3">
        <v>2</v>
      </c>
      <c r="D12" s="6" t="s">
        <v>32</v>
      </c>
      <c r="E12" s="3" t="s">
        <v>20</v>
      </c>
      <c r="F12" s="1" t="s">
        <v>176</v>
      </c>
      <c r="G12" s="10">
        <v>171.5</v>
      </c>
      <c r="H12" s="9">
        <f>G12/2.6</f>
        <v>65.961538461538453</v>
      </c>
      <c r="I12" s="8">
        <f>RANK(H12,H$9:H$20,0)</f>
        <v>4</v>
      </c>
      <c r="J12" s="8">
        <v>176</v>
      </c>
      <c r="K12" s="9">
        <f>J12/2.6</f>
        <v>67.692307692307693</v>
      </c>
      <c r="L12" s="8">
        <f>RANK(K12,K$9:K$20,0)</f>
        <v>2</v>
      </c>
      <c r="M12" s="8">
        <v>170.5</v>
      </c>
      <c r="N12" s="9">
        <f>M12/2.6</f>
        <v>65.57692307692308</v>
      </c>
      <c r="O12" s="8">
        <f>RANK(N12,N$9:N$20,0)</f>
        <v>4</v>
      </c>
      <c r="P12" s="10">
        <v>169.5</v>
      </c>
      <c r="Q12" s="9">
        <f>P12/2.6</f>
        <v>65.192307692307693</v>
      </c>
      <c r="R12" s="8">
        <f>RANK(Q12,Q$9:Q$20,0)</f>
        <v>4</v>
      </c>
      <c r="S12" s="10">
        <v>167.5</v>
      </c>
      <c r="T12" s="9">
        <f>S12/2.6</f>
        <v>64.42307692307692</v>
      </c>
      <c r="U12" s="8">
        <f>RANK(T12,T$9:T$20,0)</f>
        <v>3</v>
      </c>
      <c r="V12" s="8"/>
      <c r="W12" s="10">
        <f>G12+P12+S12+J12+M12</f>
        <v>855</v>
      </c>
      <c r="X12" s="9">
        <f>W12/13</f>
        <v>65.769230769230774</v>
      </c>
      <c r="Y12" s="103"/>
    </row>
    <row r="13" spans="1:25" ht="22.5" customHeight="1" x14ac:dyDescent="0.25">
      <c r="A13" s="5">
        <f>RANK(X13,X$9:X$20,0)</f>
        <v>5</v>
      </c>
      <c r="B13" s="7" t="s">
        <v>175</v>
      </c>
      <c r="C13" s="3" t="s">
        <v>13</v>
      </c>
      <c r="D13" s="6" t="s">
        <v>174</v>
      </c>
      <c r="E13" s="3" t="s">
        <v>20</v>
      </c>
      <c r="F13" s="1" t="s">
        <v>19</v>
      </c>
      <c r="G13" s="10">
        <v>171.5</v>
      </c>
      <c r="H13" s="9">
        <f>G13/2.6</f>
        <v>65.961538461538453</v>
      </c>
      <c r="I13" s="8">
        <f>RANK(H13,H$9:H$20,0)</f>
        <v>4</v>
      </c>
      <c r="J13" s="8">
        <v>175.5</v>
      </c>
      <c r="K13" s="9">
        <f>J13/2.6</f>
        <v>67.5</v>
      </c>
      <c r="L13" s="8">
        <f>RANK(K13,K$9:K$20,0)</f>
        <v>3</v>
      </c>
      <c r="M13" s="8">
        <v>166</v>
      </c>
      <c r="N13" s="9">
        <f>M13/2.6</f>
        <v>63.846153846153847</v>
      </c>
      <c r="O13" s="8">
        <f>RANK(N13,N$9:N$20,0)</f>
        <v>6</v>
      </c>
      <c r="P13" s="10">
        <v>166.5</v>
      </c>
      <c r="Q13" s="9">
        <f>P13/2.6</f>
        <v>64.038461538461533</v>
      </c>
      <c r="R13" s="8">
        <f>RANK(Q13,Q$9:Q$20,0)</f>
        <v>6</v>
      </c>
      <c r="S13" s="10">
        <v>162</v>
      </c>
      <c r="T13" s="9">
        <f>S13/2.6</f>
        <v>62.307692307692307</v>
      </c>
      <c r="U13" s="8">
        <f>RANK(T13,T$9:T$20,0)</f>
        <v>9</v>
      </c>
      <c r="V13" s="8"/>
      <c r="W13" s="10">
        <f>G13+P13+S13+J13+M13</f>
        <v>841.5</v>
      </c>
      <c r="X13" s="9">
        <f>W13/13</f>
        <v>64.730769230769226</v>
      </c>
      <c r="Y13" s="103"/>
    </row>
    <row r="14" spans="1:25" ht="22.5" customHeight="1" x14ac:dyDescent="0.25">
      <c r="A14" s="5">
        <f>RANK(X14,X$9:X$20,0)</f>
        <v>6</v>
      </c>
      <c r="B14" s="4" t="s">
        <v>173</v>
      </c>
      <c r="C14" s="3" t="s">
        <v>13</v>
      </c>
      <c r="D14" s="98" t="s">
        <v>159</v>
      </c>
      <c r="E14" s="1" t="s">
        <v>6</v>
      </c>
      <c r="F14" s="1" t="s">
        <v>5</v>
      </c>
      <c r="G14" s="10">
        <v>164</v>
      </c>
      <c r="H14" s="9">
        <f>G14/2.6</f>
        <v>63.076923076923073</v>
      </c>
      <c r="I14" s="8">
        <f>RANK(H14,H$9:H$20,0)</f>
        <v>7</v>
      </c>
      <c r="J14" s="8">
        <v>171.5</v>
      </c>
      <c r="K14" s="9">
        <f>J14/2.6</f>
        <v>65.961538461538453</v>
      </c>
      <c r="L14" s="8">
        <f>RANK(K14,K$9:K$20,0)</f>
        <v>7</v>
      </c>
      <c r="M14" s="8">
        <v>166.5</v>
      </c>
      <c r="N14" s="9">
        <f>M14/2.6</f>
        <v>64.038461538461533</v>
      </c>
      <c r="O14" s="8">
        <f>RANK(N14,N$9:N$20,0)</f>
        <v>5</v>
      </c>
      <c r="P14" s="10">
        <v>166.5</v>
      </c>
      <c r="Q14" s="9">
        <f>P14/2.6</f>
        <v>64.038461538461533</v>
      </c>
      <c r="R14" s="8">
        <f>RANK(Q14,Q$9:Q$20,0)</f>
        <v>6</v>
      </c>
      <c r="S14" s="10">
        <v>167</v>
      </c>
      <c r="T14" s="9">
        <f>S14/2.6</f>
        <v>64.230769230769226</v>
      </c>
      <c r="U14" s="8">
        <f>RANK(T14,T$9:T$20,0)</f>
        <v>5</v>
      </c>
      <c r="V14" s="8"/>
      <c r="W14" s="10">
        <f>G14+P14+S14+J14+M14</f>
        <v>835.5</v>
      </c>
      <c r="X14" s="9">
        <f>W14/13</f>
        <v>64.269230769230774</v>
      </c>
      <c r="Y14" s="103"/>
    </row>
    <row r="15" spans="1:25" ht="22.5" customHeight="1" x14ac:dyDescent="0.25">
      <c r="A15" s="5">
        <f>RANK(X15,X$9:X$20,0)</f>
        <v>7</v>
      </c>
      <c r="B15" s="16" t="s">
        <v>172</v>
      </c>
      <c r="C15" s="15" t="s">
        <v>13</v>
      </c>
      <c r="D15" s="98" t="s">
        <v>159</v>
      </c>
      <c r="E15" s="1" t="s">
        <v>6</v>
      </c>
      <c r="F15" s="1" t="s">
        <v>5</v>
      </c>
      <c r="G15" s="10">
        <v>164.5</v>
      </c>
      <c r="H15" s="9">
        <f>G15/2.6</f>
        <v>63.269230769230766</v>
      </c>
      <c r="I15" s="8">
        <f>RANK(H15,H$9:H$20,0)</f>
        <v>6</v>
      </c>
      <c r="J15" s="8">
        <v>171</v>
      </c>
      <c r="K15" s="9">
        <f>J15/2.6</f>
        <v>65.769230769230774</v>
      </c>
      <c r="L15" s="8">
        <f>RANK(K15,K$9:K$20,0)</f>
        <v>8</v>
      </c>
      <c r="M15" s="8">
        <v>164.5</v>
      </c>
      <c r="N15" s="9">
        <f>M15/2.6</f>
        <v>63.269230769230766</v>
      </c>
      <c r="O15" s="8">
        <f>RANK(N15,N$9:N$20,0)</f>
        <v>7</v>
      </c>
      <c r="P15" s="10">
        <v>163.5</v>
      </c>
      <c r="Q15" s="9">
        <f>P15/2.6</f>
        <v>62.88461538461538</v>
      </c>
      <c r="R15" s="8">
        <f>RANK(Q15,Q$9:Q$20,0)</f>
        <v>9</v>
      </c>
      <c r="S15" s="10">
        <v>166.5</v>
      </c>
      <c r="T15" s="9">
        <f>S15/2.6</f>
        <v>64.038461538461533</v>
      </c>
      <c r="U15" s="8">
        <f>RANK(T15,T$9:T$20,0)</f>
        <v>6</v>
      </c>
      <c r="V15" s="8"/>
      <c r="W15" s="10">
        <f>G15+P15+S15+J15+M15</f>
        <v>830</v>
      </c>
      <c r="X15" s="9">
        <f>W15/13</f>
        <v>63.846153846153847</v>
      </c>
      <c r="Y15" s="103"/>
    </row>
    <row r="16" spans="1:25" ht="22.5" customHeight="1" x14ac:dyDescent="0.25">
      <c r="A16" s="5">
        <f>RANK(X16,X$9:X$20,0)</f>
        <v>8</v>
      </c>
      <c r="B16" s="7" t="s">
        <v>166</v>
      </c>
      <c r="C16" s="3" t="s">
        <v>13</v>
      </c>
      <c r="D16" s="6" t="s">
        <v>171</v>
      </c>
      <c r="E16" s="3" t="s">
        <v>20</v>
      </c>
      <c r="F16" s="1" t="s">
        <v>19</v>
      </c>
      <c r="G16" s="10">
        <v>163.5</v>
      </c>
      <c r="H16" s="9">
        <f>G16/2.6</f>
        <v>62.88461538461538</v>
      </c>
      <c r="I16" s="8">
        <f>RANK(H16,H$9:H$20,0)</f>
        <v>8</v>
      </c>
      <c r="J16" s="8">
        <v>172</v>
      </c>
      <c r="K16" s="9">
        <f>J16/2.6</f>
        <v>66.153846153846146</v>
      </c>
      <c r="L16" s="8">
        <f>RANK(K16,K$9:K$20,0)</f>
        <v>6</v>
      </c>
      <c r="M16" s="8">
        <v>161.5</v>
      </c>
      <c r="N16" s="9">
        <f>M16/2.6</f>
        <v>62.115384615384613</v>
      </c>
      <c r="O16" s="8">
        <f>RANK(N16,N$9:N$20,0)</f>
        <v>8</v>
      </c>
      <c r="P16" s="10">
        <v>168</v>
      </c>
      <c r="Q16" s="9">
        <f>P16/2.6</f>
        <v>64.615384615384613</v>
      </c>
      <c r="R16" s="8">
        <f>RANK(Q16,Q$9:Q$20,0)</f>
        <v>5</v>
      </c>
      <c r="S16" s="10">
        <v>164</v>
      </c>
      <c r="T16" s="9">
        <f>S16/2.6</f>
        <v>63.076923076923073</v>
      </c>
      <c r="U16" s="8">
        <f>RANK(T16,T$9:T$20,0)</f>
        <v>7</v>
      </c>
      <c r="V16" s="8"/>
      <c r="W16" s="10">
        <f>G16+P16+S16+J16+M16</f>
        <v>829</v>
      </c>
      <c r="X16" s="9">
        <f>W16/13</f>
        <v>63.769230769230766</v>
      </c>
      <c r="Y16" s="103"/>
    </row>
    <row r="17" spans="1:25" ht="22.5" customHeight="1" x14ac:dyDescent="0.25">
      <c r="A17" s="5">
        <f>RANK(X17,X$9:X$20,0)</f>
        <v>9</v>
      </c>
      <c r="B17" s="7" t="s">
        <v>170</v>
      </c>
      <c r="C17" s="3" t="s">
        <v>13</v>
      </c>
      <c r="D17" s="6" t="s">
        <v>42</v>
      </c>
      <c r="E17" s="3" t="s">
        <v>11</v>
      </c>
      <c r="F17" s="1" t="s">
        <v>10</v>
      </c>
      <c r="G17" s="10">
        <v>161</v>
      </c>
      <c r="H17" s="9">
        <f>G17/2.6</f>
        <v>61.92307692307692</v>
      </c>
      <c r="I17" s="8">
        <f>RANK(H17,H$9:H$20,0)</f>
        <v>11</v>
      </c>
      <c r="J17" s="8">
        <v>165</v>
      </c>
      <c r="K17" s="9">
        <f>J17/2.6</f>
        <v>63.46153846153846</v>
      </c>
      <c r="L17" s="8">
        <f>RANK(K17,K$9:K$20,0)</f>
        <v>9</v>
      </c>
      <c r="M17" s="8">
        <v>159.5</v>
      </c>
      <c r="N17" s="9">
        <f>M17/2.6</f>
        <v>61.346153846153847</v>
      </c>
      <c r="O17" s="8">
        <f>RANK(N17,N$9:N$20,0)</f>
        <v>11</v>
      </c>
      <c r="P17" s="10">
        <v>164.5</v>
      </c>
      <c r="Q17" s="9">
        <f>P17/2.6</f>
        <v>63.269230769230766</v>
      </c>
      <c r="R17" s="8">
        <f>RANK(Q17,Q$9:Q$20,0)</f>
        <v>8</v>
      </c>
      <c r="S17" s="10">
        <v>164</v>
      </c>
      <c r="T17" s="9">
        <f>S17/2.6</f>
        <v>63.076923076923073</v>
      </c>
      <c r="U17" s="8">
        <f>RANK(T17,T$9:T$20,0)</f>
        <v>7</v>
      </c>
      <c r="V17" s="8"/>
      <c r="W17" s="10">
        <f>G17+P17+S17+J17+M17</f>
        <v>814</v>
      </c>
      <c r="X17" s="9">
        <f>W17/13</f>
        <v>62.615384615384613</v>
      </c>
      <c r="Y17" s="103"/>
    </row>
    <row r="18" spans="1:25" ht="22.5" customHeight="1" x14ac:dyDescent="0.25">
      <c r="A18" s="5">
        <f>RANK(X18,X$9:X$20,0)</f>
        <v>10</v>
      </c>
      <c r="B18" s="7" t="s">
        <v>137</v>
      </c>
      <c r="C18" s="3" t="s">
        <v>13</v>
      </c>
      <c r="D18" s="6" t="s">
        <v>169</v>
      </c>
      <c r="E18" s="3" t="s">
        <v>20</v>
      </c>
      <c r="F18" s="1" t="s">
        <v>19</v>
      </c>
      <c r="G18" s="10">
        <v>163</v>
      </c>
      <c r="H18" s="9">
        <f>G18/2.6-0.5</f>
        <v>62.192307692307693</v>
      </c>
      <c r="I18" s="8">
        <f>RANK(H18,H$9:H$20,0)</f>
        <v>9</v>
      </c>
      <c r="J18" s="8">
        <v>164</v>
      </c>
      <c r="K18" s="9">
        <f>J18/2.6-0.5</f>
        <v>62.576923076923073</v>
      </c>
      <c r="L18" s="8">
        <f>RANK(K18,K$9:K$20,0)</f>
        <v>10</v>
      </c>
      <c r="M18" s="8">
        <v>161.5</v>
      </c>
      <c r="N18" s="9">
        <f>M18/2.6-0.5</f>
        <v>61.615384615384613</v>
      </c>
      <c r="O18" s="8">
        <f>RANK(N18,N$9:N$20,0)</f>
        <v>10</v>
      </c>
      <c r="P18" s="10">
        <v>164.5</v>
      </c>
      <c r="Q18" s="9">
        <f>P18/2.6-0.5</f>
        <v>62.769230769230766</v>
      </c>
      <c r="R18" s="8">
        <f>RANK(Q18,Q$9:Q$20,0)</f>
        <v>10</v>
      </c>
      <c r="S18" s="10">
        <v>158.5</v>
      </c>
      <c r="T18" s="9">
        <f>S18/2.6-0.5</f>
        <v>60.46153846153846</v>
      </c>
      <c r="U18" s="8">
        <f>RANK(T18,T$9:T$20,0)</f>
        <v>12</v>
      </c>
      <c r="V18" s="8">
        <v>2</v>
      </c>
      <c r="W18" s="10">
        <f>G18+P18+S18+J18+M18</f>
        <v>811.5</v>
      </c>
      <c r="X18" s="9">
        <f>W18/13-0.5</f>
        <v>61.92307692307692</v>
      </c>
    </row>
    <row r="19" spans="1:25" ht="22.5" customHeight="1" x14ac:dyDescent="0.25">
      <c r="A19" s="5" t="s">
        <v>167</v>
      </c>
      <c r="B19" s="7" t="s">
        <v>105</v>
      </c>
      <c r="C19" s="3" t="s">
        <v>13</v>
      </c>
      <c r="D19" s="6" t="s">
        <v>168</v>
      </c>
      <c r="E19" s="3" t="s">
        <v>11</v>
      </c>
      <c r="F19" s="1" t="s">
        <v>10</v>
      </c>
      <c r="G19" s="10">
        <v>156</v>
      </c>
      <c r="H19" s="9">
        <f>G19/2.6</f>
        <v>60</v>
      </c>
      <c r="I19" s="8">
        <f>RANK(H19,H$9:H$20,0)</f>
        <v>12</v>
      </c>
      <c r="J19" s="8">
        <v>158</v>
      </c>
      <c r="K19" s="9">
        <f>J19/2.6</f>
        <v>60.769230769230766</v>
      </c>
      <c r="L19" s="8">
        <f>RANK(K19,K$9:K$20,0)</f>
        <v>12</v>
      </c>
      <c r="M19" s="8">
        <v>161</v>
      </c>
      <c r="N19" s="9">
        <f>M19/2.6</f>
        <v>61.92307692307692</v>
      </c>
      <c r="O19" s="8">
        <f>RANK(N19,N$9:N$20,0)</f>
        <v>9</v>
      </c>
      <c r="P19" s="10">
        <v>161.5</v>
      </c>
      <c r="Q19" s="9">
        <f>P19/2.6</f>
        <v>62.115384615384613</v>
      </c>
      <c r="R19" s="8">
        <f>RANK(Q19,Q$9:Q$20,0)</f>
        <v>11</v>
      </c>
      <c r="S19" s="10">
        <v>158</v>
      </c>
      <c r="T19" s="9">
        <f>S19/2.6</f>
        <v>60.769230769230766</v>
      </c>
      <c r="U19" s="8">
        <f>RANK(T19,T$9:T$20,0)</f>
        <v>10</v>
      </c>
      <c r="V19" s="8"/>
      <c r="W19" s="10">
        <f>G19+P19+S19+J19+M19</f>
        <v>794.5</v>
      </c>
      <c r="X19" s="9">
        <f>W19/13</f>
        <v>61.115384615384613</v>
      </c>
      <c r="Y19" s="102"/>
    </row>
    <row r="20" spans="1:25" ht="22.5" customHeight="1" x14ac:dyDescent="0.25">
      <c r="A20" s="5" t="s">
        <v>167</v>
      </c>
      <c r="B20" s="7" t="s">
        <v>166</v>
      </c>
      <c r="C20" s="3" t="s">
        <v>13</v>
      </c>
      <c r="D20" s="6" t="s">
        <v>165</v>
      </c>
      <c r="E20" s="3" t="s">
        <v>20</v>
      </c>
      <c r="F20" s="1" t="s">
        <v>164</v>
      </c>
      <c r="G20" s="10">
        <v>163</v>
      </c>
      <c r="H20" s="9">
        <f>G20/2.6-0.5</f>
        <v>62.192307692307693</v>
      </c>
      <c r="I20" s="8">
        <f>RANK(H20,H$9:H$20,0)</f>
        <v>9</v>
      </c>
      <c r="J20" s="8">
        <v>164</v>
      </c>
      <c r="K20" s="9">
        <f>J20/2.6-0.5</f>
        <v>62.576923076923073</v>
      </c>
      <c r="L20" s="8">
        <f>RANK(K20,K$9:K$20,0)</f>
        <v>10</v>
      </c>
      <c r="M20" s="8">
        <v>157.5</v>
      </c>
      <c r="N20" s="9">
        <f>M20/2.6-0.5</f>
        <v>60.076923076923073</v>
      </c>
      <c r="O20" s="8">
        <f>RANK(N20,N$9:N$20,0)</f>
        <v>12</v>
      </c>
      <c r="P20" s="10">
        <v>153</v>
      </c>
      <c r="Q20" s="9">
        <f>P20/2.6-0.5</f>
        <v>58.346153846153847</v>
      </c>
      <c r="R20" s="8">
        <f>RANK(Q20,Q$9:Q$20,0)</f>
        <v>12</v>
      </c>
      <c r="S20" s="10">
        <v>159</v>
      </c>
      <c r="T20" s="9">
        <f>S20/2.6-0.5</f>
        <v>60.653846153846153</v>
      </c>
      <c r="U20" s="8">
        <f>RANK(T20,T$9:T$20,0)</f>
        <v>11</v>
      </c>
      <c r="V20" s="8">
        <v>1</v>
      </c>
      <c r="W20" s="10">
        <f>G20+P20+S20+J20+M20</f>
        <v>796.5</v>
      </c>
      <c r="X20" s="9">
        <f>W20/13-0.5</f>
        <v>60.769230769230766</v>
      </c>
      <c r="Y20" s="102"/>
    </row>
    <row r="22" spans="1:25" x14ac:dyDescent="0.25">
      <c r="B22" s="101" t="s">
        <v>3</v>
      </c>
      <c r="Q22" t="s">
        <v>2</v>
      </c>
    </row>
    <row r="23" spans="1:25" ht="21" x14ac:dyDescent="0.25">
      <c r="B23" s="101" t="s">
        <v>1</v>
      </c>
      <c r="Q23" t="s">
        <v>0</v>
      </c>
    </row>
  </sheetData>
  <mergeCells count="20">
    <mergeCell ref="D7:D8"/>
    <mergeCell ref="E7:E8"/>
    <mergeCell ref="X7:X8"/>
    <mergeCell ref="G7:I7"/>
    <mergeCell ref="J7:L7"/>
    <mergeCell ref="M7:O7"/>
    <mergeCell ref="P7:R7"/>
    <mergeCell ref="S7:U7"/>
    <mergeCell ref="V7:V8"/>
    <mergeCell ref="W7:W8"/>
    <mergeCell ref="F7:F8"/>
    <mergeCell ref="A1:X1"/>
    <mergeCell ref="A2:X2"/>
    <mergeCell ref="A3:X3"/>
    <mergeCell ref="A4:X4"/>
    <mergeCell ref="A5:X5"/>
    <mergeCell ref="W6:X6"/>
    <mergeCell ref="A7:A8"/>
    <mergeCell ref="B7:B8"/>
    <mergeCell ref="C7:C8"/>
  </mergeCells>
  <pageMargins left="0" right="0" top="0" bottom="0" header="0.31496062992125984" footer="0.31496062992125984"/>
  <pageSetup paperSize="9" scale="73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H7" sqref="H7"/>
    </sheetView>
  </sheetViews>
  <sheetFormatPr defaultRowHeight="15" x14ac:dyDescent="0.25"/>
  <cols>
    <col min="1" max="1" width="6.7109375" customWidth="1"/>
    <col min="2" max="2" width="16.7109375" customWidth="1"/>
    <col min="3" max="3" width="25.85546875" customWidth="1"/>
    <col min="4" max="4" width="8.85546875" customWidth="1"/>
  </cols>
  <sheetData>
    <row r="1" spans="1:6" ht="21" x14ac:dyDescent="0.35">
      <c r="A1" s="169" t="s">
        <v>93</v>
      </c>
      <c r="B1" s="169"/>
      <c r="C1" s="169"/>
      <c r="D1" s="169"/>
      <c r="E1" s="169"/>
      <c r="F1" s="169"/>
    </row>
    <row r="2" spans="1:6" ht="26.25" x14ac:dyDescent="0.4">
      <c r="A2" s="168" t="s">
        <v>230</v>
      </c>
      <c r="B2" s="168"/>
      <c r="C2" s="168"/>
      <c r="D2" s="168"/>
      <c r="E2" s="168"/>
      <c r="F2" s="168"/>
    </row>
    <row r="3" spans="1:6" ht="26.25" x14ac:dyDescent="0.4">
      <c r="A3" s="167"/>
      <c r="B3" s="167"/>
      <c r="C3" s="167"/>
      <c r="D3" s="166" t="s">
        <v>95</v>
      </c>
      <c r="E3" s="166"/>
      <c r="F3" s="166"/>
    </row>
    <row r="4" spans="1:6" ht="18.75" x14ac:dyDescent="0.3">
      <c r="A4" s="165" t="s">
        <v>72</v>
      </c>
      <c r="B4" s="164" t="s">
        <v>229</v>
      </c>
      <c r="C4" s="164" t="s">
        <v>228</v>
      </c>
      <c r="D4" s="163" t="s">
        <v>227</v>
      </c>
      <c r="E4" s="163" t="s">
        <v>226</v>
      </c>
      <c r="F4" s="163" t="s">
        <v>225</v>
      </c>
    </row>
    <row r="5" spans="1:6" ht="21.75" customHeight="1" x14ac:dyDescent="0.25">
      <c r="A5" s="162">
        <v>1</v>
      </c>
      <c r="B5" s="7" t="s">
        <v>67</v>
      </c>
      <c r="C5" s="6" t="s">
        <v>66</v>
      </c>
      <c r="D5" s="161">
        <v>67.846000000000004</v>
      </c>
      <c r="E5" s="161">
        <v>66.266999999999996</v>
      </c>
      <c r="F5" s="161">
        <f>E5+D5</f>
        <v>134.113</v>
      </c>
    </row>
    <row r="6" spans="1:6" ht="21.75" customHeight="1" x14ac:dyDescent="0.25">
      <c r="A6" s="162">
        <v>2</v>
      </c>
      <c r="B6" s="7" t="s">
        <v>68</v>
      </c>
      <c r="C6" s="6" t="s">
        <v>63</v>
      </c>
      <c r="D6" s="161">
        <v>67.846000000000004</v>
      </c>
      <c r="E6" s="161">
        <v>64.233000000000004</v>
      </c>
      <c r="F6" s="161">
        <f>E6+D6</f>
        <v>132.07900000000001</v>
      </c>
    </row>
    <row r="7" spans="1:6" ht="21.75" customHeight="1" x14ac:dyDescent="0.25">
      <c r="A7" s="162">
        <v>3</v>
      </c>
      <c r="B7" s="7" t="s">
        <v>55</v>
      </c>
      <c r="C7" s="6" t="s">
        <v>94</v>
      </c>
      <c r="D7" s="161">
        <v>64.769000000000005</v>
      </c>
      <c r="E7" s="161">
        <v>66.933000000000007</v>
      </c>
      <c r="F7" s="161">
        <f>E7+D7</f>
        <v>131.702</v>
      </c>
    </row>
    <row r="8" spans="1:6" ht="21.75" customHeight="1" x14ac:dyDescent="0.25">
      <c r="A8" s="162">
        <v>4</v>
      </c>
      <c r="B8" s="7" t="s">
        <v>34</v>
      </c>
      <c r="C8" s="6" t="s">
        <v>24</v>
      </c>
      <c r="D8" s="161">
        <v>65.5</v>
      </c>
      <c r="E8" s="161">
        <v>64.900000000000006</v>
      </c>
      <c r="F8" s="161">
        <f>E8+D8</f>
        <v>130.4</v>
      </c>
    </row>
    <row r="9" spans="1:6" ht="21.75" customHeight="1" x14ac:dyDescent="0.25">
      <c r="A9" s="162">
        <v>5</v>
      </c>
      <c r="B9" s="7" t="s">
        <v>60</v>
      </c>
      <c r="C9" s="6" t="s">
        <v>59</v>
      </c>
      <c r="D9" s="161">
        <v>65.614999999999995</v>
      </c>
      <c r="E9" s="161">
        <v>63.667000000000002</v>
      </c>
      <c r="F9" s="161">
        <f>E9+D9</f>
        <v>129.28199999999998</v>
      </c>
    </row>
    <row r="10" spans="1:6" ht="21.75" customHeight="1" x14ac:dyDescent="0.25">
      <c r="A10" s="162">
        <v>6</v>
      </c>
      <c r="B10" s="7" t="s">
        <v>44</v>
      </c>
      <c r="C10" s="6" t="s">
        <v>40</v>
      </c>
      <c r="D10" s="161">
        <v>62.808</v>
      </c>
      <c r="E10" s="161">
        <v>63.933</v>
      </c>
      <c r="F10" s="161">
        <f>E10+D10</f>
        <v>126.741</v>
      </c>
    </row>
    <row r="11" spans="1:6" ht="21.75" customHeight="1" x14ac:dyDescent="0.25">
      <c r="A11" s="162">
        <v>7</v>
      </c>
      <c r="B11" s="7" t="s">
        <v>43</v>
      </c>
      <c r="C11" s="6" t="s">
        <v>42</v>
      </c>
      <c r="D11" s="161">
        <v>62.615000000000002</v>
      </c>
      <c r="E11" s="161">
        <v>62.933</v>
      </c>
      <c r="F11" s="161">
        <f>E11+D11</f>
        <v>125.548</v>
      </c>
    </row>
    <row r="12" spans="1:6" ht="22.5" x14ac:dyDescent="0.25">
      <c r="A12" s="162">
        <v>8</v>
      </c>
      <c r="B12" s="13" t="s">
        <v>47</v>
      </c>
      <c r="C12" s="14" t="s">
        <v>46</v>
      </c>
      <c r="D12" s="161">
        <v>62.192</v>
      </c>
      <c r="E12" s="161">
        <v>62.767000000000003</v>
      </c>
      <c r="F12" s="161">
        <f>E12+D12</f>
        <v>124.959</v>
      </c>
    </row>
    <row r="13" spans="1:6" ht="33.75" x14ac:dyDescent="0.25">
      <c r="A13" s="162">
        <v>9</v>
      </c>
      <c r="B13" s="7" t="s">
        <v>64</v>
      </c>
      <c r="C13" s="6" t="s">
        <v>63</v>
      </c>
      <c r="D13" s="161">
        <v>66</v>
      </c>
      <c r="E13" s="161">
        <v>58.4</v>
      </c>
      <c r="F13" s="161">
        <f>E13+D13</f>
        <v>124.4</v>
      </c>
    </row>
    <row r="14" spans="1:6" ht="33.75" x14ac:dyDescent="0.25">
      <c r="A14" s="162">
        <v>10</v>
      </c>
      <c r="B14" s="7" t="s">
        <v>49</v>
      </c>
      <c r="C14" s="6" t="s">
        <v>48</v>
      </c>
      <c r="D14" s="161">
        <v>63.345999999999997</v>
      </c>
      <c r="E14" s="161">
        <v>60</v>
      </c>
      <c r="F14" s="161">
        <f>E14+D14</f>
        <v>123.346</v>
      </c>
    </row>
    <row r="15" spans="1:6" ht="21" x14ac:dyDescent="0.25">
      <c r="A15" s="162">
        <v>11</v>
      </c>
      <c r="B15" s="4" t="s">
        <v>58</v>
      </c>
      <c r="C15" s="14" t="s">
        <v>46</v>
      </c>
      <c r="D15" s="161">
        <v>65.076999999999998</v>
      </c>
      <c r="E15" s="161">
        <v>56.767000000000003</v>
      </c>
      <c r="F15" s="161">
        <f>E15+D15</f>
        <v>121.84399999999999</v>
      </c>
    </row>
    <row r="16" spans="1:6" ht="33.75" x14ac:dyDescent="0.25">
      <c r="A16" s="162">
        <v>12</v>
      </c>
      <c r="B16" s="7" t="s">
        <v>22</v>
      </c>
      <c r="C16" s="6" t="s">
        <v>21</v>
      </c>
      <c r="D16" s="161">
        <v>58.5</v>
      </c>
      <c r="E16" s="161">
        <v>61.332999999999998</v>
      </c>
      <c r="F16" s="161">
        <f>E16+D16</f>
        <v>119.833</v>
      </c>
    </row>
    <row r="17" spans="1:6" ht="22.5" x14ac:dyDescent="0.25">
      <c r="A17" s="162">
        <v>13</v>
      </c>
      <c r="B17" s="7" t="s">
        <v>29</v>
      </c>
      <c r="C17" s="6" t="s">
        <v>28</v>
      </c>
      <c r="D17" s="161">
        <v>60.231000000000002</v>
      </c>
      <c r="E17" s="161">
        <v>59.433</v>
      </c>
      <c r="F17" s="161">
        <f>E17+D17</f>
        <v>119.664</v>
      </c>
    </row>
    <row r="18" spans="1:6" ht="33.75" x14ac:dyDescent="0.25">
      <c r="A18" s="162">
        <v>14</v>
      </c>
      <c r="B18" s="7" t="s">
        <v>57</v>
      </c>
      <c r="C18" s="6" t="s">
        <v>56</v>
      </c>
      <c r="D18" s="161">
        <v>64.923000000000002</v>
      </c>
      <c r="E18" s="161">
        <v>54.732999999999997</v>
      </c>
      <c r="F18" s="161">
        <f>E18+D18</f>
        <v>119.65600000000001</v>
      </c>
    </row>
    <row r="19" spans="1:6" ht="22.5" x14ac:dyDescent="0.25">
      <c r="A19" s="162">
        <v>15</v>
      </c>
      <c r="B19" s="7" t="s">
        <v>36</v>
      </c>
      <c r="C19" s="6" t="s">
        <v>28</v>
      </c>
      <c r="D19" s="161">
        <v>61.5</v>
      </c>
      <c r="E19" s="161">
        <v>56.267000000000003</v>
      </c>
      <c r="F19" s="161">
        <f>E19+D19</f>
        <v>117.767</v>
      </c>
    </row>
    <row r="20" spans="1:6" ht="22.5" x14ac:dyDescent="0.25">
      <c r="A20" s="162">
        <v>16</v>
      </c>
      <c r="B20" s="7" t="s">
        <v>27</v>
      </c>
      <c r="C20" s="6" t="s">
        <v>26</v>
      </c>
      <c r="D20" s="161">
        <v>59.423000000000002</v>
      </c>
      <c r="E20" s="161">
        <v>56.8</v>
      </c>
      <c r="F20" s="161">
        <f>E20+D20</f>
        <v>116.223</v>
      </c>
    </row>
    <row r="22" spans="1:6" x14ac:dyDescent="0.25">
      <c r="B22" s="101" t="s">
        <v>3</v>
      </c>
      <c r="E22" t="s">
        <v>2</v>
      </c>
    </row>
    <row r="23" spans="1:6" ht="21" x14ac:dyDescent="0.25">
      <c r="B23" s="101" t="s">
        <v>1</v>
      </c>
      <c r="E23" t="s">
        <v>0</v>
      </c>
    </row>
  </sheetData>
  <mergeCells count="3">
    <mergeCell ref="A2:F2"/>
    <mergeCell ref="A1:F1"/>
    <mergeCell ref="D3:F3"/>
  </mergeCell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H7" sqref="H7"/>
    </sheetView>
  </sheetViews>
  <sheetFormatPr defaultRowHeight="15" x14ac:dyDescent="0.25"/>
  <cols>
    <col min="2" max="2" width="19.42578125" customWidth="1"/>
    <col min="3" max="3" width="17.85546875" customWidth="1"/>
  </cols>
  <sheetData>
    <row r="1" spans="1:6" ht="21" x14ac:dyDescent="0.35">
      <c r="A1" s="169" t="s">
        <v>93</v>
      </c>
      <c r="B1" s="169"/>
      <c r="C1" s="169"/>
      <c r="D1" s="169"/>
      <c r="E1" s="169"/>
      <c r="F1" s="169"/>
    </row>
    <row r="2" spans="1:6" ht="26.25" x14ac:dyDescent="0.4">
      <c r="A2" s="168" t="s">
        <v>234</v>
      </c>
      <c r="B2" s="168"/>
      <c r="C2" s="168"/>
      <c r="D2" s="168"/>
      <c r="E2" s="168"/>
      <c r="F2" s="168"/>
    </row>
    <row r="3" spans="1:6" ht="26.25" x14ac:dyDescent="0.4">
      <c r="A3" s="167"/>
      <c r="B3" s="167"/>
      <c r="C3" s="167"/>
      <c r="D3" s="167"/>
      <c r="E3" s="175" t="s">
        <v>95</v>
      </c>
      <c r="F3" s="175"/>
    </row>
    <row r="4" spans="1:6" ht="18.75" x14ac:dyDescent="0.3">
      <c r="A4" s="165" t="s">
        <v>72</v>
      </c>
      <c r="B4" s="164" t="s">
        <v>229</v>
      </c>
      <c r="C4" s="164" t="s">
        <v>228</v>
      </c>
      <c r="D4" s="163" t="s">
        <v>233</v>
      </c>
      <c r="E4" s="163" t="s">
        <v>232</v>
      </c>
      <c r="F4" s="163" t="s">
        <v>225</v>
      </c>
    </row>
    <row r="5" spans="1:6" ht="21.75" customHeight="1" x14ac:dyDescent="0.25">
      <c r="A5" s="162">
        <v>1</v>
      </c>
      <c r="B5" s="7" t="s">
        <v>123</v>
      </c>
      <c r="C5" s="6" t="s">
        <v>122</v>
      </c>
      <c r="D5" s="174">
        <v>66.296999999999997</v>
      </c>
      <c r="E5" s="174">
        <v>67.441000000000003</v>
      </c>
      <c r="F5" s="174">
        <f>E5+D5</f>
        <v>133.738</v>
      </c>
    </row>
    <row r="6" spans="1:6" ht="21.75" customHeight="1" x14ac:dyDescent="0.25">
      <c r="A6" s="162">
        <v>2</v>
      </c>
      <c r="B6" s="7" t="s">
        <v>102</v>
      </c>
      <c r="C6" s="6" t="s">
        <v>129</v>
      </c>
      <c r="D6" s="174">
        <v>66.972999999999999</v>
      </c>
      <c r="E6" s="174">
        <v>66.323999999999998</v>
      </c>
      <c r="F6" s="174">
        <f>E6+D6</f>
        <v>133.297</v>
      </c>
    </row>
    <row r="7" spans="1:6" ht="21.75" customHeight="1" x14ac:dyDescent="0.25">
      <c r="A7" s="162">
        <v>3</v>
      </c>
      <c r="B7" s="7" t="s">
        <v>112</v>
      </c>
      <c r="C7" s="6" t="s">
        <v>111</v>
      </c>
      <c r="D7" s="174">
        <v>65.188999999999993</v>
      </c>
      <c r="E7" s="174">
        <v>65.176000000000002</v>
      </c>
      <c r="F7" s="174">
        <f>E7+D7</f>
        <v>130.36500000000001</v>
      </c>
    </row>
    <row r="8" spans="1:6" ht="21.75" customHeight="1" x14ac:dyDescent="0.25">
      <c r="A8" s="162">
        <v>4</v>
      </c>
      <c r="B8" s="7" t="s">
        <v>116</v>
      </c>
      <c r="C8" s="6" t="s">
        <v>115</v>
      </c>
      <c r="D8" s="174">
        <v>64</v>
      </c>
      <c r="E8" s="174">
        <v>65.558999999999997</v>
      </c>
      <c r="F8" s="174">
        <f>E8+D8</f>
        <v>129.559</v>
      </c>
    </row>
    <row r="9" spans="1:6" ht="21.75" customHeight="1" x14ac:dyDescent="0.25">
      <c r="A9" s="162">
        <v>5</v>
      </c>
      <c r="B9" s="7" t="s">
        <v>117</v>
      </c>
      <c r="C9" s="6" t="s">
        <v>59</v>
      </c>
      <c r="D9" s="174">
        <v>63.811</v>
      </c>
      <c r="E9" s="174">
        <v>65.558999999999997</v>
      </c>
      <c r="F9" s="174">
        <f>E9+D9</f>
        <v>129.37</v>
      </c>
    </row>
    <row r="10" spans="1:6" ht="21.75" customHeight="1" x14ac:dyDescent="0.25">
      <c r="A10" s="162">
        <v>6</v>
      </c>
      <c r="B10" s="7" t="s">
        <v>114</v>
      </c>
      <c r="C10" s="6" t="s">
        <v>113</v>
      </c>
      <c r="D10" s="174">
        <v>62</v>
      </c>
      <c r="E10" s="174">
        <v>65.206000000000003</v>
      </c>
      <c r="F10" s="174">
        <f>E10+D10</f>
        <v>127.206</v>
      </c>
    </row>
    <row r="11" spans="1:6" ht="21.75" customHeight="1" x14ac:dyDescent="0.25">
      <c r="A11" s="162">
        <v>7</v>
      </c>
      <c r="B11" s="16" t="s">
        <v>108</v>
      </c>
      <c r="C11" s="14" t="s">
        <v>107</v>
      </c>
      <c r="D11" s="174">
        <v>62.459000000000003</v>
      </c>
      <c r="E11" s="174">
        <v>62.793999999999997</v>
      </c>
      <c r="F11" s="174">
        <f>E11+D11</f>
        <v>125.253</v>
      </c>
    </row>
    <row r="12" spans="1:6" ht="21.75" customHeight="1" x14ac:dyDescent="0.25">
      <c r="A12" s="162">
        <v>8</v>
      </c>
      <c r="B12" s="4" t="s">
        <v>103</v>
      </c>
      <c r="C12" s="2" t="s">
        <v>98</v>
      </c>
      <c r="D12" s="174">
        <v>61.459000000000003</v>
      </c>
      <c r="E12" s="174">
        <v>60</v>
      </c>
      <c r="F12" s="174">
        <f>E12+D12</f>
        <v>121.459</v>
      </c>
    </row>
    <row r="13" spans="1:6" ht="21.75" customHeight="1" x14ac:dyDescent="0.25">
      <c r="A13" s="173"/>
      <c r="B13" s="172"/>
      <c r="C13" s="171"/>
      <c r="D13" s="170"/>
      <c r="E13" s="170"/>
      <c r="F13" s="170"/>
    </row>
    <row r="15" spans="1:6" x14ac:dyDescent="0.25">
      <c r="B15" s="101" t="s">
        <v>3</v>
      </c>
      <c r="E15" t="s">
        <v>2</v>
      </c>
    </row>
    <row r="16" spans="1:6" ht="21" x14ac:dyDescent="0.25">
      <c r="B16" s="101" t="s">
        <v>231</v>
      </c>
      <c r="E16" t="s">
        <v>0</v>
      </c>
    </row>
  </sheetData>
  <mergeCells count="3">
    <mergeCell ref="A2:F2"/>
    <mergeCell ref="E3:F3"/>
    <mergeCell ref="A1:F1"/>
  </mergeCells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H7" sqref="H7"/>
    </sheetView>
  </sheetViews>
  <sheetFormatPr defaultRowHeight="15" x14ac:dyDescent="0.25"/>
  <cols>
    <col min="1" max="1" width="6.5703125" customWidth="1"/>
    <col min="2" max="2" width="17.28515625" customWidth="1"/>
    <col min="3" max="3" width="25.7109375" customWidth="1"/>
  </cols>
  <sheetData>
    <row r="1" spans="1:6" ht="18.75" x14ac:dyDescent="0.3">
      <c r="A1" s="176" t="s">
        <v>93</v>
      </c>
      <c r="B1" s="176"/>
      <c r="C1" s="176"/>
      <c r="D1" s="176"/>
      <c r="E1" s="176"/>
      <c r="F1" s="176"/>
    </row>
    <row r="2" spans="1:6" ht="26.25" x14ac:dyDescent="0.4">
      <c r="A2" s="168" t="s">
        <v>235</v>
      </c>
      <c r="B2" s="168"/>
      <c r="C2" s="168"/>
      <c r="D2" s="168"/>
      <c r="E2" s="168"/>
      <c r="F2" s="168"/>
    </row>
    <row r="3" spans="1:6" ht="26.25" x14ac:dyDescent="0.4">
      <c r="A3" s="167"/>
      <c r="B3" s="167"/>
      <c r="C3" s="167"/>
      <c r="D3" s="166" t="s">
        <v>95</v>
      </c>
      <c r="E3" s="166"/>
      <c r="F3" s="166"/>
    </row>
    <row r="4" spans="1:6" ht="18.75" x14ac:dyDescent="0.3">
      <c r="A4" s="165" t="s">
        <v>72</v>
      </c>
      <c r="B4" s="164" t="s">
        <v>229</v>
      </c>
      <c r="C4" s="164" t="s">
        <v>228</v>
      </c>
      <c r="D4" s="163" t="s">
        <v>233</v>
      </c>
      <c r="E4" s="163" t="s">
        <v>232</v>
      </c>
      <c r="F4" s="163" t="s">
        <v>225</v>
      </c>
    </row>
    <row r="5" spans="1:6" ht="21.75" customHeight="1" x14ac:dyDescent="0.25">
      <c r="A5" s="162">
        <v>1</v>
      </c>
      <c r="B5" s="13" t="s">
        <v>160</v>
      </c>
      <c r="C5" s="98" t="s">
        <v>159</v>
      </c>
      <c r="D5" s="174">
        <v>67.405000000000001</v>
      </c>
      <c r="E5" s="174">
        <v>68</v>
      </c>
      <c r="F5" s="174">
        <f>E5+D5</f>
        <v>135.405</v>
      </c>
    </row>
    <row r="6" spans="1:6" ht="21.75" customHeight="1" x14ac:dyDescent="0.25">
      <c r="A6" s="162">
        <v>2</v>
      </c>
      <c r="B6" s="7" t="s">
        <v>158</v>
      </c>
      <c r="C6" s="6" t="s">
        <v>66</v>
      </c>
      <c r="D6" s="174">
        <v>65.649000000000001</v>
      </c>
      <c r="E6" s="174">
        <v>66.823999999999998</v>
      </c>
      <c r="F6" s="174">
        <f>E6+D6</f>
        <v>132.47300000000001</v>
      </c>
    </row>
    <row r="7" spans="1:6" ht="21.75" customHeight="1" x14ac:dyDescent="0.25">
      <c r="A7" s="162">
        <v>3</v>
      </c>
      <c r="B7" s="7" t="s">
        <v>152</v>
      </c>
      <c r="C7" s="6" t="s">
        <v>157</v>
      </c>
      <c r="D7" s="174">
        <v>66.242999999999995</v>
      </c>
      <c r="E7" s="174">
        <v>65.706000000000003</v>
      </c>
      <c r="F7" s="174">
        <f>E7+D7</f>
        <v>131.94900000000001</v>
      </c>
    </row>
    <row r="8" spans="1:6" ht="21.75" customHeight="1" x14ac:dyDescent="0.25">
      <c r="A8" s="162">
        <v>4</v>
      </c>
      <c r="B8" s="7" t="s">
        <v>154</v>
      </c>
      <c r="C8" s="6" t="s">
        <v>153</v>
      </c>
      <c r="D8" s="174">
        <v>65.811000000000007</v>
      </c>
      <c r="E8" s="174">
        <v>66.117999999999995</v>
      </c>
      <c r="F8" s="174">
        <f>E8+D8</f>
        <v>131.929</v>
      </c>
    </row>
    <row r="9" spans="1:6" ht="21.75" customHeight="1" x14ac:dyDescent="0.25">
      <c r="A9" s="162">
        <v>5</v>
      </c>
      <c r="B9" s="7" t="s">
        <v>145</v>
      </c>
      <c r="C9" s="6" t="s">
        <v>144</v>
      </c>
      <c r="D9" s="174">
        <v>63.622</v>
      </c>
      <c r="E9" s="174">
        <v>64.558999999999997</v>
      </c>
      <c r="F9" s="174">
        <f>E9+D9</f>
        <v>128.18099999999998</v>
      </c>
    </row>
    <row r="11" spans="1:6" x14ac:dyDescent="0.25">
      <c r="B11" s="101" t="s">
        <v>3</v>
      </c>
      <c r="E11" t="s">
        <v>2</v>
      </c>
    </row>
    <row r="12" spans="1:6" ht="21" x14ac:dyDescent="0.25">
      <c r="B12" s="101" t="s">
        <v>1</v>
      </c>
      <c r="E12" t="s">
        <v>0</v>
      </c>
    </row>
  </sheetData>
  <mergeCells count="3">
    <mergeCell ref="A2:F2"/>
    <mergeCell ref="D3:F3"/>
    <mergeCell ref="A1:F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1"/>
  <sheetViews>
    <sheetView workbookViewId="0">
      <selection activeCell="D15" sqref="D15"/>
    </sheetView>
  </sheetViews>
  <sheetFormatPr defaultRowHeight="15" x14ac:dyDescent="0.25"/>
  <cols>
    <col min="1" max="1" width="3.85546875" customWidth="1"/>
    <col min="2" max="2" width="16.5703125" customWidth="1"/>
    <col min="3" max="3" width="4.140625" customWidth="1"/>
    <col min="4" max="4" width="37.28515625" customWidth="1"/>
    <col min="5" max="5" width="15" customWidth="1"/>
    <col min="6" max="6" width="17.140625" customWidth="1"/>
    <col min="7" max="7" width="5.28515625" customWidth="1"/>
    <col min="8" max="8" width="6" customWidth="1"/>
    <col min="9" max="9" width="2.42578125" customWidth="1"/>
    <col min="10" max="10" width="5.85546875" customWidth="1"/>
    <col min="11" max="11" width="7.28515625" customWidth="1"/>
    <col min="12" max="12" width="2.42578125" customWidth="1"/>
    <col min="13" max="13" width="6.28515625" customWidth="1"/>
    <col min="14" max="14" width="6.5703125" customWidth="1"/>
    <col min="15" max="15" width="2.42578125" customWidth="1"/>
    <col min="16" max="16" width="5.140625" customWidth="1"/>
    <col min="17" max="17" width="6" customWidth="1"/>
    <col min="18" max="18" width="2.42578125" customWidth="1"/>
    <col min="19" max="19" width="5" customWidth="1"/>
    <col min="20" max="20" width="6.5703125" customWidth="1"/>
    <col min="21" max="21" width="2.5703125" customWidth="1"/>
    <col min="22" max="22" width="2.42578125" customWidth="1"/>
    <col min="23" max="24" width="6" customWidth="1"/>
    <col min="25" max="25" width="4.28515625" customWidth="1"/>
  </cols>
  <sheetData>
    <row r="1" spans="1:25" ht="18" x14ac:dyDescent="0.25">
      <c r="A1" s="35" t="s">
        <v>93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</row>
    <row r="2" spans="1:25" x14ac:dyDescent="0.25">
      <c r="A2" s="36" t="s">
        <v>92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</row>
    <row r="3" spans="1:25" x14ac:dyDescent="0.25">
      <c r="A3" s="37" t="s">
        <v>91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</row>
    <row r="4" spans="1:25" ht="15.75" x14ac:dyDescent="0.25">
      <c r="A4" s="38" t="s">
        <v>90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</row>
    <row r="5" spans="1:25" x14ac:dyDescent="0.25">
      <c r="A5" s="39" t="s">
        <v>89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</row>
    <row r="6" spans="1:25" ht="15.75" x14ac:dyDescent="0.25">
      <c r="A6" s="24" t="s">
        <v>11</v>
      </c>
      <c r="B6" s="24"/>
      <c r="C6" s="23"/>
      <c r="D6" s="22"/>
      <c r="E6" s="21"/>
      <c r="W6" s="26" t="s">
        <v>88</v>
      </c>
      <c r="X6" s="26"/>
    </row>
    <row r="7" spans="1:25" ht="15" customHeight="1" x14ac:dyDescent="0.25">
      <c r="A7" s="30" t="s">
        <v>69</v>
      </c>
      <c r="B7" s="27" t="s">
        <v>87</v>
      </c>
      <c r="C7" s="30" t="s">
        <v>86</v>
      </c>
      <c r="D7" s="27" t="s">
        <v>85</v>
      </c>
      <c r="E7" s="27" t="s">
        <v>84</v>
      </c>
      <c r="F7" s="27" t="s">
        <v>83</v>
      </c>
      <c r="G7" s="29" t="s">
        <v>82</v>
      </c>
      <c r="H7" s="29"/>
      <c r="I7" s="29"/>
      <c r="J7" s="40" t="s">
        <v>81</v>
      </c>
      <c r="K7" s="41"/>
      <c r="L7" s="42"/>
      <c r="M7" s="40" t="s">
        <v>80</v>
      </c>
      <c r="N7" s="41"/>
      <c r="O7" s="42"/>
      <c r="P7" s="29" t="s">
        <v>79</v>
      </c>
      <c r="Q7" s="29"/>
      <c r="R7" s="29"/>
      <c r="S7" s="29" t="s">
        <v>78</v>
      </c>
      <c r="T7" s="29"/>
      <c r="U7" s="29"/>
      <c r="V7" s="32" t="s">
        <v>77</v>
      </c>
      <c r="W7" s="30" t="s">
        <v>76</v>
      </c>
      <c r="X7" s="46" t="s">
        <v>75</v>
      </c>
      <c r="Y7" s="48" t="s">
        <v>74</v>
      </c>
    </row>
    <row r="8" spans="1:25" ht="36" customHeight="1" x14ac:dyDescent="0.25">
      <c r="A8" s="31"/>
      <c r="B8" s="28"/>
      <c r="C8" s="31"/>
      <c r="D8" s="28"/>
      <c r="E8" s="28"/>
      <c r="F8" s="28"/>
      <c r="G8" s="19" t="s">
        <v>71</v>
      </c>
      <c r="H8" s="18" t="s">
        <v>70</v>
      </c>
      <c r="I8" s="17" t="s">
        <v>69</v>
      </c>
      <c r="J8" s="17" t="s">
        <v>73</v>
      </c>
      <c r="K8" s="20" t="s">
        <v>70</v>
      </c>
      <c r="L8" s="17" t="s">
        <v>72</v>
      </c>
      <c r="M8" s="17" t="s">
        <v>71</v>
      </c>
      <c r="N8" s="20" t="s">
        <v>70</v>
      </c>
      <c r="O8" s="17" t="s">
        <v>69</v>
      </c>
      <c r="P8" s="19" t="s">
        <v>71</v>
      </c>
      <c r="Q8" s="18" t="s">
        <v>70</v>
      </c>
      <c r="R8" s="17" t="s">
        <v>69</v>
      </c>
      <c r="S8" s="19" t="s">
        <v>71</v>
      </c>
      <c r="T8" s="18" t="s">
        <v>70</v>
      </c>
      <c r="U8" s="17" t="s">
        <v>69</v>
      </c>
      <c r="V8" s="33"/>
      <c r="W8" s="31"/>
      <c r="X8" s="47"/>
      <c r="Y8" s="49"/>
    </row>
    <row r="9" spans="1:25" ht="24" customHeight="1" x14ac:dyDescent="0.25">
      <c r="A9" s="5">
        <f>RANK(X9,X$9:X$37,0)</f>
        <v>1</v>
      </c>
      <c r="B9" s="7" t="s">
        <v>68</v>
      </c>
      <c r="C9" s="3"/>
      <c r="D9" s="6" t="s">
        <v>63</v>
      </c>
      <c r="E9" s="3" t="s">
        <v>39</v>
      </c>
      <c r="F9" s="1" t="s">
        <v>38</v>
      </c>
      <c r="G9" s="10">
        <v>174</v>
      </c>
      <c r="H9" s="9">
        <f t="shared" ref="H9:H35" si="0">G9/2.6</f>
        <v>66.92307692307692</v>
      </c>
      <c r="I9" s="8">
        <f t="shared" ref="I9:I35" si="1">RANK(H9,H$9:H$37,0)</f>
        <v>3</v>
      </c>
      <c r="J9" s="8">
        <v>183</v>
      </c>
      <c r="K9" s="9">
        <f t="shared" ref="K9:K35" si="2">J9/2.6</f>
        <v>70.384615384615387</v>
      </c>
      <c r="L9" s="8">
        <f t="shared" ref="L9:L35" si="3">RANK(K9,K$9:K$37,0)</f>
        <v>1</v>
      </c>
      <c r="M9" s="8">
        <v>178</v>
      </c>
      <c r="N9" s="9">
        <f t="shared" ref="N9:N35" si="4">M9/2.6</f>
        <v>68.461538461538453</v>
      </c>
      <c r="O9" s="8">
        <f t="shared" ref="O9:O35" si="5">RANK(N9,N$9:N$37,0)</f>
        <v>1</v>
      </c>
      <c r="P9" s="10">
        <v>172.5</v>
      </c>
      <c r="Q9" s="9">
        <f t="shared" ref="Q9:Q35" si="6">P9/2.6</f>
        <v>66.34615384615384</v>
      </c>
      <c r="R9" s="8">
        <f t="shared" ref="R9:R35" si="7">RANK(Q9,Q$9:Q$37,0)</f>
        <v>3</v>
      </c>
      <c r="S9" s="10">
        <v>174.5</v>
      </c>
      <c r="T9" s="9">
        <f t="shared" ref="T9:T35" si="8">S9/2.6</f>
        <v>67.115384615384613</v>
      </c>
      <c r="U9" s="8">
        <f t="shared" ref="U9:U35" si="9">RANK(T9,T$9:T$37,0)</f>
        <v>2</v>
      </c>
      <c r="V9" s="8"/>
      <c r="W9" s="10">
        <f t="shared" ref="W9:W35" si="10">G9+P9+S9+M9+J9</f>
        <v>882</v>
      </c>
      <c r="X9" s="9">
        <f t="shared" ref="X9:X35" si="11">W9/13</f>
        <v>67.84615384615384</v>
      </c>
      <c r="Y9" s="8" t="s">
        <v>33</v>
      </c>
    </row>
    <row r="10" spans="1:25" ht="22.5" customHeight="1" x14ac:dyDescent="0.25">
      <c r="A10" s="5">
        <v>2</v>
      </c>
      <c r="B10" s="7" t="s">
        <v>67</v>
      </c>
      <c r="C10" s="3" t="s">
        <v>33</v>
      </c>
      <c r="D10" s="6" t="s">
        <v>66</v>
      </c>
      <c r="E10" s="3" t="s">
        <v>65</v>
      </c>
      <c r="F10" s="1" t="s">
        <v>52</v>
      </c>
      <c r="G10" s="10">
        <v>175</v>
      </c>
      <c r="H10" s="9">
        <f t="shared" si="0"/>
        <v>67.307692307692307</v>
      </c>
      <c r="I10" s="8">
        <f t="shared" si="1"/>
        <v>1</v>
      </c>
      <c r="J10" s="8">
        <v>180.5</v>
      </c>
      <c r="K10" s="9">
        <f t="shared" si="2"/>
        <v>69.42307692307692</v>
      </c>
      <c r="L10" s="8">
        <f t="shared" si="3"/>
        <v>2</v>
      </c>
      <c r="M10" s="8">
        <v>174</v>
      </c>
      <c r="N10" s="9">
        <f t="shared" si="4"/>
        <v>66.92307692307692</v>
      </c>
      <c r="O10" s="8">
        <f t="shared" si="5"/>
        <v>3</v>
      </c>
      <c r="P10" s="10">
        <v>176.5</v>
      </c>
      <c r="Q10" s="9">
        <f t="shared" si="6"/>
        <v>67.884615384615387</v>
      </c>
      <c r="R10" s="8">
        <f t="shared" si="7"/>
        <v>1</v>
      </c>
      <c r="S10" s="10">
        <v>176</v>
      </c>
      <c r="T10" s="9">
        <f t="shared" si="8"/>
        <v>67.692307692307693</v>
      </c>
      <c r="U10" s="8">
        <f t="shared" si="9"/>
        <v>1</v>
      </c>
      <c r="V10" s="8"/>
      <c r="W10" s="10">
        <f t="shared" si="10"/>
        <v>882</v>
      </c>
      <c r="X10" s="9">
        <f t="shared" si="11"/>
        <v>67.84615384615384</v>
      </c>
      <c r="Y10" s="8" t="s">
        <v>33</v>
      </c>
    </row>
    <row r="11" spans="1:25" ht="24" customHeight="1" x14ac:dyDescent="0.25">
      <c r="A11" s="5">
        <f t="shared" ref="A11:A35" si="12">RANK(X11,X$9:X$37,0)</f>
        <v>3</v>
      </c>
      <c r="B11" s="7" t="s">
        <v>64</v>
      </c>
      <c r="C11" s="3"/>
      <c r="D11" s="6" t="s">
        <v>63</v>
      </c>
      <c r="E11" s="3" t="s">
        <v>39</v>
      </c>
      <c r="F11" s="1" t="s">
        <v>38</v>
      </c>
      <c r="G11" s="10">
        <v>175</v>
      </c>
      <c r="H11" s="9">
        <f t="shared" si="0"/>
        <v>67.307692307692307</v>
      </c>
      <c r="I11" s="8">
        <f t="shared" si="1"/>
        <v>1</v>
      </c>
      <c r="J11" s="8">
        <v>177.5</v>
      </c>
      <c r="K11" s="9">
        <f t="shared" si="2"/>
        <v>68.269230769230774</v>
      </c>
      <c r="L11" s="8">
        <f t="shared" si="3"/>
        <v>3</v>
      </c>
      <c r="M11" s="8">
        <v>164</v>
      </c>
      <c r="N11" s="9">
        <f t="shared" si="4"/>
        <v>63.076923076923073</v>
      </c>
      <c r="O11" s="8">
        <f t="shared" si="5"/>
        <v>11</v>
      </c>
      <c r="P11" s="10">
        <v>174</v>
      </c>
      <c r="Q11" s="9">
        <f t="shared" si="6"/>
        <v>66.92307692307692</v>
      </c>
      <c r="R11" s="8">
        <f t="shared" si="7"/>
        <v>2</v>
      </c>
      <c r="S11" s="10">
        <v>167.5</v>
      </c>
      <c r="T11" s="9">
        <f t="shared" si="8"/>
        <v>64.42307692307692</v>
      </c>
      <c r="U11" s="8">
        <f t="shared" si="9"/>
        <v>7</v>
      </c>
      <c r="V11" s="8"/>
      <c r="W11" s="10">
        <f t="shared" si="10"/>
        <v>858</v>
      </c>
      <c r="X11" s="9">
        <f t="shared" si="11"/>
        <v>66</v>
      </c>
      <c r="Y11" s="8" t="s">
        <v>33</v>
      </c>
    </row>
    <row r="12" spans="1:25" ht="22.5" customHeight="1" x14ac:dyDescent="0.25">
      <c r="A12" s="5">
        <f t="shared" si="12"/>
        <v>4</v>
      </c>
      <c r="B12" s="7" t="s">
        <v>62</v>
      </c>
      <c r="C12" s="3" t="s">
        <v>13</v>
      </c>
      <c r="D12" s="6" t="s">
        <v>61</v>
      </c>
      <c r="E12" s="3" t="s">
        <v>20</v>
      </c>
      <c r="F12" s="1" t="s">
        <v>19</v>
      </c>
      <c r="G12" s="10">
        <v>167</v>
      </c>
      <c r="H12" s="9">
        <f t="shared" si="0"/>
        <v>64.230769230769226</v>
      </c>
      <c r="I12" s="8">
        <f t="shared" si="1"/>
        <v>7</v>
      </c>
      <c r="J12" s="8">
        <v>177</v>
      </c>
      <c r="K12" s="9">
        <f t="shared" si="2"/>
        <v>68.07692307692308</v>
      </c>
      <c r="L12" s="8">
        <f t="shared" si="3"/>
        <v>4</v>
      </c>
      <c r="M12" s="8">
        <v>170</v>
      </c>
      <c r="N12" s="9">
        <f t="shared" si="4"/>
        <v>65.384615384615387</v>
      </c>
      <c r="O12" s="8">
        <f t="shared" si="5"/>
        <v>5</v>
      </c>
      <c r="P12" s="10">
        <v>171.5</v>
      </c>
      <c r="Q12" s="9">
        <f t="shared" si="6"/>
        <v>65.961538461538453</v>
      </c>
      <c r="R12" s="8">
        <f t="shared" si="7"/>
        <v>5</v>
      </c>
      <c r="S12" s="10">
        <v>169.5</v>
      </c>
      <c r="T12" s="9">
        <f t="shared" si="8"/>
        <v>65.192307692307693</v>
      </c>
      <c r="U12" s="8">
        <f t="shared" si="9"/>
        <v>5</v>
      </c>
      <c r="V12" s="8"/>
      <c r="W12" s="10">
        <f t="shared" si="10"/>
        <v>855</v>
      </c>
      <c r="X12" s="9">
        <f t="shared" si="11"/>
        <v>65.769230769230774</v>
      </c>
      <c r="Y12" s="8" t="s">
        <v>33</v>
      </c>
    </row>
    <row r="13" spans="1:25" ht="22.5" customHeight="1" x14ac:dyDescent="0.25">
      <c r="A13" s="5">
        <f t="shared" si="12"/>
        <v>5</v>
      </c>
      <c r="B13" s="7" t="s">
        <v>60</v>
      </c>
      <c r="C13" s="3" t="s">
        <v>16</v>
      </c>
      <c r="D13" s="6" t="s">
        <v>59</v>
      </c>
      <c r="E13" s="3" t="s">
        <v>11</v>
      </c>
      <c r="F13" s="1" t="s">
        <v>10</v>
      </c>
      <c r="G13" s="10">
        <v>171.5</v>
      </c>
      <c r="H13" s="9">
        <f t="shared" si="0"/>
        <v>65.961538461538453</v>
      </c>
      <c r="I13" s="8">
        <f t="shared" si="1"/>
        <v>4</v>
      </c>
      <c r="J13" s="8">
        <v>174</v>
      </c>
      <c r="K13" s="9">
        <f t="shared" si="2"/>
        <v>66.92307692307692</v>
      </c>
      <c r="L13" s="8">
        <f t="shared" si="3"/>
        <v>7</v>
      </c>
      <c r="M13" s="8">
        <v>165</v>
      </c>
      <c r="N13" s="9">
        <f t="shared" si="4"/>
        <v>63.46153846153846</v>
      </c>
      <c r="O13" s="8">
        <f t="shared" si="5"/>
        <v>10</v>
      </c>
      <c r="P13" s="10">
        <v>172</v>
      </c>
      <c r="Q13" s="9">
        <f t="shared" si="6"/>
        <v>66.153846153846146</v>
      </c>
      <c r="R13" s="8">
        <f t="shared" si="7"/>
        <v>4</v>
      </c>
      <c r="S13" s="10">
        <v>170.5</v>
      </c>
      <c r="T13" s="9">
        <f t="shared" si="8"/>
        <v>65.57692307692308</v>
      </c>
      <c r="U13" s="8">
        <f t="shared" si="9"/>
        <v>3</v>
      </c>
      <c r="V13" s="8"/>
      <c r="W13" s="10">
        <f t="shared" si="10"/>
        <v>853</v>
      </c>
      <c r="X13" s="9">
        <f t="shared" si="11"/>
        <v>65.615384615384613</v>
      </c>
      <c r="Y13" s="8" t="s">
        <v>33</v>
      </c>
    </row>
    <row r="14" spans="1:25" ht="24" customHeight="1" x14ac:dyDescent="0.25">
      <c r="A14" s="5">
        <f t="shared" si="12"/>
        <v>6</v>
      </c>
      <c r="B14" s="7" t="s">
        <v>34</v>
      </c>
      <c r="C14" s="3" t="s">
        <v>33</v>
      </c>
      <c r="D14" s="6" t="s">
        <v>24</v>
      </c>
      <c r="E14" s="3" t="s">
        <v>20</v>
      </c>
      <c r="F14" s="1" t="s">
        <v>19</v>
      </c>
      <c r="G14" s="10">
        <v>167</v>
      </c>
      <c r="H14" s="9">
        <f t="shared" si="0"/>
        <v>64.230769230769226</v>
      </c>
      <c r="I14" s="8">
        <f t="shared" si="1"/>
        <v>7</v>
      </c>
      <c r="J14" s="8">
        <v>173.5</v>
      </c>
      <c r="K14" s="9">
        <f t="shared" si="2"/>
        <v>66.730769230769226</v>
      </c>
      <c r="L14" s="8">
        <f t="shared" si="3"/>
        <v>9</v>
      </c>
      <c r="M14" s="8">
        <v>174.5</v>
      </c>
      <c r="N14" s="9">
        <f t="shared" si="4"/>
        <v>67.115384615384613</v>
      </c>
      <c r="O14" s="8">
        <f t="shared" si="5"/>
        <v>2</v>
      </c>
      <c r="P14" s="10">
        <v>171</v>
      </c>
      <c r="Q14" s="9">
        <f t="shared" si="6"/>
        <v>65.769230769230774</v>
      </c>
      <c r="R14" s="8">
        <f t="shared" si="7"/>
        <v>7</v>
      </c>
      <c r="S14" s="10">
        <v>165.5</v>
      </c>
      <c r="T14" s="9">
        <f t="shared" si="8"/>
        <v>63.653846153846153</v>
      </c>
      <c r="U14" s="8">
        <f t="shared" si="9"/>
        <v>10</v>
      </c>
      <c r="V14" s="8"/>
      <c r="W14" s="10">
        <f t="shared" si="10"/>
        <v>851.5</v>
      </c>
      <c r="X14" s="9">
        <f t="shared" si="11"/>
        <v>65.5</v>
      </c>
      <c r="Y14" s="8" t="s">
        <v>33</v>
      </c>
    </row>
    <row r="15" spans="1:25" ht="24" customHeight="1" x14ac:dyDescent="0.25">
      <c r="A15" s="5">
        <f t="shared" si="12"/>
        <v>7</v>
      </c>
      <c r="B15" s="16" t="s">
        <v>51</v>
      </c>
      <c r="C15" s="15" t="s">
        <v>8</v>
      </c>
      <c r="D15" s="14" t="s">
        <v>46</v>
      </c>
      <c r="E15" s="1" t="s">
        <v>6</v>
      </c>
      <c r="F15" s="1" t="s">
        <v>5</v>
      </c>
      <c r="G15" s="10">
        <v>168</v>
      </c>
      <c r="H15" s="9">
        <f t="shared" si="0"/>
        <v>64.615384615384613</v>
      </c>
      <c r="I15" s="8">
        <f t="shared" si="1"/>
        <v>6</v>
      </c>
      <c r="J15" s="8">
        <v>174</v>
      </c>
      <c r="K15" s="9">
        <f t="shared" si="2"/>
        <v>66.92307692307692</v>
      </c>
      <c r="L15" s="8">
        <f t="shared" si="3"/>
        <v>7</v>
      </c>
      <c r="M15" s="8">
        <v>167</v>
      </c>
      <c r="N15" s="9">
        <f t="shared" si="4"/>
        <v>64.230769230769226</v>
      </c>
      <c r="O15" s="8">
        <f t="shared" si="5"/>
        <v>8</v>
      </c>
      <c r="P15" s="10">
        <v>169</v>
      </c>
      <c r="Q15" s="9">
        <f t="shared" si="6"/>
        <v>65</v>
      </c>
      <c r="R15" s="8">
        <f t="shared" si="7"/>
        <v>8</v>
      </c>
      <c r="S15" s="10">
        <v>168</v>
      </c>
      <c r="T15" s="9">
        <f t="shared" si="8"/>
        <v>64.615384615384613</v>
      </c>
      <c r="U15" s="8">
        <f t="shared" si="9"/>
        <v>6</v>
      </c>
      <c r="V15" s="8"/>
      <c r="W15" s="10">
        <f t="shared" si="10"/>
        <v>846</v>
      </c>
      <c r="X15" s="9">
        <f t="shared" si="11"/>
        <v>65.07692307692308</v>
      </c>
      <c r="Y15" s="8" t="s">
        <v>33</v>
      </c>
    </row>
    <row r="16" spans="1:25" ht="24" customHeight="1" x14ac:dyDescent="0.25">
      <c r="A16" s="5">
        <f t="shared" si="12"/>
        <v>8</v>
      </c>
      <c r="B16" s="4" t="s">
        <v>58</v>
      </c>
      <c r="C16" s="3" t="s">
        <v>33</v>
      </c>
      <c r="D16" s="14" t="s">
        <v>46</v>
      </c>
      <c r="E16" s="1" t="s">
        <v>6</v>
      </c>
      <c r="F16" s="1" t="s">
        <v>45</v>
      </c>
      <c r="G16" s="10">
        <v>165.5</v>
      </c>
      <c r="H16" s="9">
        <f t="shared" si="0"/>
        <v>63.653846153846153</v>
      </c>
      <c r="I16" s="8">
        <f t="shared" si="1"/>
        <v>10</v>
      </c>
      <c r="J16" s="8">
        <v>174.5</v>
      </c>
      <c r="K16" s="9">
        <f t="shared" si="2"/>
        <v>67.115384615384613</v>
      </c>
      <c r="L16" s="8">
        <f t="shared" si="3"/>
        <v>6</v>
      </c>
      <c r="M16" s="8">
        <v>168.5</v>
      </c>
      <c r="N16" s="9">
        <f t="shared" si="4"/>
        <v>64.807692307692307</v>
      </c>
      <c r="O16" s="8">
        <f t="shared" si="5"/>
        <v>6</v>
      </c>
      <c r="P16" s="10">
        <v>165.5</v>
      </c>
      <c r="Q16" s="9">
        <f t="shared" si="6"/>
        <v>63.653846153846153</v>
      </c>
      <c r="R16" s="8">
        <f t="shared" si="7"/>
        <v>13</v>
      </c>
      <c r="S16" s="10">
        <v>170.5</v>
      </c>
      <c r="T16" s="9">
        <f t="shared" si="8"/>
        <v>65.57692307692308</v>
      </c>
      <c r="U16" s="8">
        <f t="shared" si="9"/>
        <v>3</v>
      </c>
      <c r="V16" s="8"/>
      <c r="W16" s="10">
        <f t="shared" si="10"/>
        <v>844.5</v>
      </c>
      <c r="X16" s="9">
        <f t="shared" si="11"/>
        <v>64.961538461538467</v>
      </c>
      <c r="Y16" s="8" t="s">
        <v>33</v>
      </c>
    </row>
    <row r="17" spans="1:25" ht="24" customHeight="1" x14ac:dyDescent="0.25">
      <c r="A17" s="5">
        <f t="shared" si="12"/>
        <v>9</v>
      </c>
      <c r="B17" s="7" t="s">
        <v>57</v>
      </c>
      <c r="C17" s="3" t="s">
        <v>33</v>
      </c>
      <c r="D17" s="6" t="s">
        <v>56</v>
      </c>
      <c r="E17" s="3" t="s">
        <v>53</v>
      </c>
      <c r="F17" s="1" t="s">
        <v>52</v>
      </c>
      <c r="G17" s="10">
        <v>169.5</v>
      </c>
      <c r="H17" s="9">
        <f t="shared" si="0"/>
        <v>65.192307692307693</v>
      </c>
      <c r="I17" s="8">
        <f t="shared" si="1"/>
        <v>5</v>
      </c>
      <c r="J17" s="8">
        <v>173</v>
      </c>
      <c r="K17" s="9">
        <f t="shared" si="2"/>
        <v>66.538461538461533</v>
      </c>
      <c r="L17" s="8">
        <f t="shared" si="3"/>
        <v>10</v>
      </c>
      <c r="M17" s="8">
        <v>163.5</v>
      </c>
      <c r="N17" s="9">
        <f t="shared" si="4"/>
        <v>62.88461538461538</v>
      </c>
      <c r="O17" s="8">
        <f t="shared" si="5"/>
        <v>13</v>
      </c>
      <c r="P17" s="10">
        <v>171.5</v>
      </c>
      <c r="Q17" s="9">
        <f t="shared" si="6"/>
        <v>65.961538461538453</v>
      </c>
      <c r="R17" s="8">
        <f t="shared" si="7"/>
        <v>5</v>
      </c>
      <c r="S17" s="10">
        <v>166.5</v>
      </c>
      <c r="T17" s="9">
        <f t="shared" si="8"/>
        <v>64.038461538461533</v>
      </c>
      <c r="U17" s="8">
        <f t="shared" si="9"/>
        <v>8</v>
      </c>
      <c r="V17" s="8"/>
      <c r="W17" s="10">
        <f t="shared" si="10"/>
        <v>844</v>
      </c>
      <c r="X17" s="9">
        <f t="shared" si="11"/>
        <v>64.92307692307692</v>
      </c>
      <c r="Y17" s="8" t="s">
        <v>33</v>
      </c>
    </row>
    <row r="18" spans="1:25" ht="24" customHeight="1" x14ac:dyDescent="0.25">
      <c r="A18" s="5">
        <f t="shared" si="12"/>
        <v>10</v>
      </c>
      <c r="B18" s="7" t="s">
        <v>55</v>
      </c>
      <c r="C18" s="3" t="s">
        <v>33</v>
      </c>
      <c r="D18" s="6" t="s">
        <v>54</v>
      </c>
      <c r="E18" s="3" t="s">
        <v>53</v>
      </c>
      <c r="F18" s="1" t="s">
        <v>52</v>
      </c>
      <c r="G18" s="10">
        <v>163</v>
      </c>
      <c r="H18" s="9">
        <f t="shared" si="0"/>
        <v>62.692307692307693</v>
      </c>
      <c r="I18" s="8">
        <f t="shared" si="1"/>
        <v>12</v>
      </c>
      <c r="J18" s="8">
        <v>173</v>
      </c>
      <c r="K18" s="9">
        <f t="shared" si="2"/>
        <v>66.538461538461533</v>
      </c>
      <c r="L18" s="8">
        <f t="shared" si="3"/>
        <v>10</v>
      </c>
      <c r="M18" s="8">
        <v>172</v>
      </c>
      <c r="N18" s="9">
        <f t="shared" si="4"/>
        <v>66.153846153846146</v>
      </c>
      <c r="O18" s="8">
        <f t="shared" si="5"/>
        <v>4</v>
      </c>
      <c r="P18" s="10">
        <v>168</v>
      </c>
      <c r="Q18" s="9">
        <f t="shared" si="6"/>
        <v>64.615384615384613</v>
      </c>
      <c r="R18" s="8">
        <f t="shared" si="7"/>
        <v>9</v>
      </c>
      <c r="S18" s="10">
        <v>166</v>
      </c>
      <c r="T18" s="9">
        <f t="shared" si="8"/>
        <v>63.846153846153847</v>
      </c>
      <c r="U18" s="8">
        <f t="shared" si="9"/>
        <v>9</v>
      </c>
      <c r="V18" s="8"/>
      <c r="W18" s="10">
        <f t="shared" si="10"/>
        <v>842</v>
      </c>
      <c r="X18" s="9">
        <f t="shared" si="11"/>
        <v>64.769230769230774</v>
      </c>
      <c r="Y18" s="8" t="s">
        <v>33</v>
      </c>
    </row>
    <row r="19" spans="1:25" ht="22.5" customHeight="1" x14ac:dyDescent="0.25">
      <c r="A19" s="5">
        <f t="shared" si="12"/>
        <v>11</v>
      </c>
      <c r="B19" s="16" t="s">
        <v>51</v>
      </c>
      <c r="C19" s="15" t="s">
        <v>8</v>
      </c>
      <c r="D19" s="14" t="s">
        <v>50</v>
      </c>
      <c r="E19" s="1" t="s">
        <v>6</v>
      </c>
      <c r="F19" s="1" t="s">
        <v>15</v>
      </c>
      <c r="G19" s="10">
        <v>166</v>
      </c>
      <c r="H19" s="9">
        <f t="shared" si="0"/>
        <v>63.846153846153847</v>
      </c>
      <c r="I19" s="8">
        <f t="shared" si="1"/>
        <v>9</v>
      </c>
      <c r="J19" s="8">
        <v>176</v>
      </c>
      <c r="K19" s="9">
        <f t="shared" si="2"/>
        <v>67.692307692307693</v>
      </c>
      <c r="L19" s="8">
        <f t="shared" si="3"/>
        <v>5</v>
      </c>
      <c r="M19" s="8">
        <v>167.5</v>
      </c>
      <c r="N19" s="9">
        <f t="shared" si="4"/>
        <v>64.42307692307692</v>
      </c>
      <c r="O19" s="8">
        <f t="shared" si="5"/>
        <v>7</v>
      </c>
      <c r="P19" s="10">
        <v>167.5</v>
      </c>
      <c r="Q19" s="9">
        <f t="shared" si="6"/>
        <v>64.42307692307692</v>
      </c>
      <c r="R19" s="8">
        <f t="shared" si="7"/>
        <v>10</v>
      </c>
      <c r="S19" s="10">
        <v>162</v>
      </c>
      <c r="T19" s="9">
        <f t="shared" si="8"/>
        <v>62.307692307692307</v>
      </c>
      <c r="U19" s="8">
        <f t="shared" si="9"/>
        <v>13</v>
      </c>
      <c r="V19" s="8"/>
      <c r="W19" s="10">
        <f t="shared" si="10"/>
        <v>839</v>
      </c>
      <c r="X19" s="9">
        <f t="shared" si="11"/>
        <v>64.538461538461533</v>
      </c>
      <c r="Y19" s="8" t="s">
        <v>33</v>
      </c>
    </row>
    <row r="20" spans="1:25" ht="24" customHeight="1" x14ac:dyDescent="0.25">
      <c r="A20" s="5">
        <f t="shared" si="12"/>
        <v>12</v>
      </c>
      <c r="B20" s="7" t="s">
        <v>49</v>
      </c>
      <c r="C20" s="3"/>
      <c r="D20" s="6" t="s">
        <v>48</v>
      </c>
      <c r="E20" s="3" t="s">
        <v>39</v>
      </c>
      <c r="F20" s="1" t="s">
        <v>38</v>
      </c>
      <c r="G20" s="10">
        <v>165.5</v>
      </c>
      <c r="H20" s="9">
        <f t="shared" si="0"/>
        <v>63.653846153846153</v>
      </c>
      <c r="I20" s="8">
        <f t="shared" si="1"/>
        <v>10</v>
      </c>
      <c r="J20" s="8">
        <v>171</v>
      </c>
      <c r="K20" s="9">
        <f t="shared" si="2"/>
        <v>65.769230769230774</v>
      </c>
      <c r="L20" s="8">
        <f t="shared" si="3"/>
        <v>12</v>
      </c>
      <c r="M20" s="8">
        <v>163.5</v>
      </c>
      <c r="N20" s="9">
        <f t="shared" si="4"/>
        <v>62.88461538461538</v>
      </c>
      <c r="O20" s="8">
        <f t="shared" si="5"/>
        <v>13</v>
      </c>
      <c r="P20" s="10">
        <v>163.5</v>
      </c>
      <c r="Q20" s="9">
        <f t="shared" si="6"/>
        <v>62.88461538461538</v>
      </c>
      <c r="R20" s="8">
        <f t="shared" si="7"/>
        <v>16</v>
      </c>
      <c r="S20" s="10">
        <v>160</v>
      </c>
      <c r="T20" s="9">
        <f t="shared" si="8"/>
        <v>61.538461538461533</v>
      </c>
      <c r="U20" s="8">
        <f t="shared" si="9"/>
        <v>18</v>
      </c>
      <c r="V20" s="8"/>
      <c r="W20" s="10">
        <f t="shared" si="10"/>
        <v>823.5</v>
      </c>
      <c r="X20" s="9">
        <f t="shared" si="11"/>
        <v>63.346153846153847</v>
      </c>
      <c r="Y20" s="8" t="s">
        <v>33</v>
      </c>
    </row>
    <row r="21" spans="1:25" ht="24" customHeight="1" x14ac:dyDescent="0.25">
      <c r="A21" s="5">
        <f t="shared" si="12"/>
        <v>13</v>
      </c>
      <c r="B21" s="13" t="s">
        <v>47</v>
      </c>
      <c r="C21" s="12" t="s">
        <v>8</v>
      </c>
      <c r="D21" s="14" t="s">
        <v>46</v>
      </c>
      <c r="E21" s="1" t="s">
        <v>6</v>
      </c>
      <c r="F21" s="1" t="s">
        <v>45</v>
      </c>
      <c r="G21" s="10">
        <v>159.5</v>
      </c>
      <c r="H21" s="9">
        <f t="shared" si="0"/>
        <v>61.346153846153847</v>
      </c>
      <c r="I21" s="8">
        <f t="shared" si="1"/>
        <v>15</v>
      </c>
      <c r="J21" s="8">
        <v>169.5</v>
      </c>
      <c r="K21" s="9">
        <f t="shared" si="2"/>
        <v>65.192307692307693</v>
      </c>
      <c r="L21" s="8">
        <f t="shared" si="3"/>
        <v>14</v>
      </c>
      <c r="M21" s="8">
        <v>166</v>
      </c>
      <c r="N21" s="9">
        <f t="shared" si="4"/>
        <v>63.846153846153847</v>
      </c>
      <c r="O21" s="8">
        <f t="shared" si="5"/>
        <v>9</v>
      </c>
      <c r="P21" s="10">
        <v>164</v>
      </c>
      <c r="Q21" s="9">
        <f t="shared" si="6"/>
        <v>63.076923076923073</v>
      </c>
      <c r="R21" s="8">
        <f t="shared" si="7"/>
        <v>14</v>
      </c>
      <c r="S21" s="10">
        <v>162.5</v>
      </c>
      <c r="T21" s="9">
        <f t="shared" si="8"/>
        <v>62.5</v>
      </c>
      <c r="U21" s="8">
        <f t="shared" si="9"/>
        <v>12</v>
      </c>
      <c r="V21" s="8"/>
      <c r="W21" s="10">
        <f t="shared" si="10"/>
        <v>821.5</v>
      </c>
      <c r="X21" s="9">
        <f t="shared" si="11"/>
        <v>63.192307692307693</v>
      </c>
      <c r="Y21" s="8" t="s">
        <v>33</v>
      </c>
    </row>
    <row r="22" spans="1:25" ht="24" customHeight="1" x14ac:dyDescent="0.25">
      <c r="A22" s="5">
        <f t="shared" si="12"/>
        <v>14</v>
      </c>
      <c r="B22" s="7" t="s">
        <v>44</v>
      </c>
      <c r="C22" s="3"/>
      <c r="D22" s="6" t="s">
        <v>40</v>
      </c>
      <c r="E22" s="3" t="s">
        <v>39</v>
      </c>
      <c r="F22" s="1" t="s">
        <v>38</v>
      </c>
      <c r="G22" s="10">
        <v>158.5</v>
      </c>
      <c r="H22" s="9">
        <f t="shared" si="0"/>
        <v>60.96153846153846</v>
      </c>
      <c r="I22" s="8">
        <f t="shared" si="1"/>
        <v>16</v>
      </c>
      <c r="J22" s="8">
        <v>170.5</v>
      </c>
      <c r="K22" s="9">
        <f t="shared" si="2"/>
        <v>65.57692307692308</v>
      </c>
      <c r="L22" s="8">
        <f t="shared" si="3"/>
        <v>13</v>
      </c>
      <c r="M22" s="8">
        <v>164</v>
      </c>
      <c r="N22" s="9">
        <f t="shared" si="4"/>
        <v>63.076923076923073</v>
      </c>
      <c r="O22" s="8">
        <f t="shared" si="5"/>
        <v>11</v>
      </c>
      <c r="P22" s="10">
        <v>164</v>
      </c>
      <c r="Q22" s="9">
        <f t="shared" si="6"/>
        <v>63.076923076923073</v>
      </c>
      <c r="R22" s="8">
        <f t="shared" si="7"/>
        <v>14</v>
      </c>
      <c r="S22" s="10">
        <v>159.5</v>
      </c>
      <c r="T22" s="9">
        <f t="shared" si="8"/>
        <v>61.346153846153847</v>
      </c>
      <c r="U22" s="8">
        <f t="shared" si="9"/>
        <v>20</v>
      </c>
      <c r="V22" s="8"/>
      <c r="W22" s="10">
        <f t="shared" si="10"/>
        <v>816.5</v>
      </c>
      <c r="X22" s="9">
        <f t="shared" si="11"/>
        <v>62.807692307692307</v>
      </c>
      <c r="Y22" s="8" t="s">
        <v>8</v>
      </c>
    </row>
    <row r="23" spans="1:25" ht="24" customHeight="1" x14ac:dyDescent="0.25">
      <c r="A23" s="5">
        <f t="shared" si="12"/>
        <v>15</v>
      </c>
      <c r="B23" s="7" t="s">
        <v>43</v>
      </c>
      <c r="C23" s="12" t="s">
        <v>8</v>
      </c>
      <c r="D23" s="6" t="s">
        <v>42</v>
      </c>
      <c r="E23" s="3" t="s">
        <v>11</v>
      </c>
      <c r="F23" s="1" t="s">
        <v>10</v>
      </c>
      <c r="G23" s="10">
        <v>156</v>
      </c>
      <c r="H23" s="9">
        <f t="shared" si="0"/>
        <v>60</v>
      </c>
      <c r="I23" s="8">
        <f t="shared" si="1"/>
        <v>17</v>
      </c>
      <c r="J23" s="8">
        <v>169.5</v>
      </c>
      <c r="K23" s="9">
        <f t="shared" si="2"/>
        <v>65.192307692307693</v>
      </c>
      <c r="L23" s="8">
        <f t="shared" si="3"/>
        <v>14</v>
      </c>
      <c r="M23" s="8">
        <v>157</v>
      </c>
      <c r="N23" s="9">
        <f t="shared" si="4"/>
        <v>60.38461538461538</v>
      </c>
      <c r="O23" s="8">
        <f t="shared" si="5"/>
        <v>17</v>
      </c>
      <c r="P23" s="10">
        <v>166</v>
      </c>
      <c r="Q23" s="9">
        <f t="shared" si="6"/>
        <v>63.846153846153847</v>
      </c>
      <c r="R23" s="8">
        <f t="shared" si="7"/>
        <v>12</v>
      </c>
      <c r="S23" s="10">
        <v>165.5</v>
      </c>
      <c r="T23" s="9">
        <f t="shared" si="8"/>
        <v>63.653846153846153</v>
      </c>
      <c r="U23" s="8">
        <f t="shared" si="9"/>
        <v>10</v>
      </c>
      <c r="V23" s="8"/>
      <c r="W23" s="10">
        <f t="shared" si="10"/>
        <v>814</v>
      </c>
      <c r="X23" s="9">
        <f t="shared" si="11"/>
        <v>62.615384615384613</v>
      </c>
      <c r="Y23" s="8" t="s">
        <v>8</v>
      </c>
    </row>
    <row r="24" spans="1:25" ht="24" customHeight="1" x14ac:dyDescent="0.25">
      <c r="A24" s="5">
        <f t="shared" si="12"/>
        <v>16</v>
      </c>
      <c r="B24" s="7" t="s">
        <v>41</v>
      </c>
      <c r="C24" s="3"/>
      <c r="D24" s="6" t="s">
        <v>40</v>
      </c>
      <c r="E24" s="3" t="s">
        <v>39</v>
      </c>
      <c r="F24" s="1" t="s">
        <v>38</v>
      </c>
      <c r="G24" s="10">
        <v>160.5</v>
      </c>
      <c r="H24" s="9">
        <f t="shared" si="0"/>
        <v>61.730769230769226</v>
      </c>
      <c r="I24" s="8">
        <f t="shared" si="1"/>
        <v>14</v>
      </c>
      <c r="J24" s="8">
        <v>167.5</v>
      </c>
      <c r="K24" s="9">
        <f t="shared" si="2"/>
        <v>64.42307692307692</v>
      </c>
      <c r="L24" s="8">
        <f t="shared" si="3"/>
        <v>16</v>
      </c>
      <c r="M24" s="8">
        <v>157</v>
      </c>
      <c r="N24" s="9">
        <f t="shared" si="4"/>
        <v>60.38461538461538</v>
      </c>
      <c r="O24" s="8">
        <f t="shared" si="5"/>
        <v>17</v>
      </c>
      <c r="P24" s="10">
        <v>167.5</v>
      </c>
      <c r="Q24" s="9">
        <f t="shared" si="6"/>
        <v>64.42307692307692</v>
      </c>
      <c r="R24" s="8">
        <f t="shared" si="7"/>
        <v>10</v>
      </c>
      <c r="S24" s="10">
        <v>159.5</v>
      </c>
      <c r="T24" s="9">
        <f t="shared" si="8"/>
        <v>61.346153846153847</v>
      </c>
      <c r="U24" s="8">
        <f t="shared" si="9"/>
        <v>20</v>
      </c>
      <c r="V24" s="8"/>
      <c r="W24" s="10">
        <f t="shared" si="10"/>
        <v>812</v>
      </c>
      <c r="X24" s="9">
        <f t="shared" si="11"/>
        <v>62.46153846153846</v>
      </c>
      <c r="Y24" s="8" t="s">
        <v>8</v>
      </c>
    </row>
    <row r="25" spans="1:25" ht="22.5" customHeight="1" x14ac:dyDescent="0.25">
      <c r="A25" s="5">
        <f t="shared" si="12"/>
        <v>17</v>
      </c>
      <c r="B25" s="13" t="s">
        <v>37</v>
      </c>
      <c r="C25" s="12" t="s">
        <v>8</v>
      </c>
      <c r="D25" s="11" t="s">
        <v>30</v>
      </c>
      <c r="E25" s="1" t="s">
        <v>6</v>
      </c>
      <c r="F25" s="1" t="s">
        <v>15</v>
      </c>
      <c r="G25" s="10">
        <v>161</v>
      </c>
      <c r="H25" s="9">
        <f t="shared" si="0"/>
        <v>61.92307692307692</v>
      </c>
      <c r="I25" s="8">
        <f t="shared" si="1"/>
        <v>13</v>
      </c>
      <c r="J25" s="8">
        <v>166</v>
      </c>
      <c r="K25" s="9">
        <f t="shared" si="2"/>
        <v>63.846153846153847</v>
      </c>
      <c r="L25" s="8">
        <f t="shared" si="3"/>
        <v>17</v>
      </c>
      <c r="M25" s="8">
        <v>159.5</v>
      </c>
      <c r="N25" s="9">
        <f t="shared" si="4"/>
        <v>61.346153846153847</v>
      </c>
      <c r="O25" s="8">
        <f t="shared" si="5"/>
        <v>16</v>
      </c>
      <c r="P25" s="10">
        <v>160</v>
      </c>
      <c r="Q25" s="9">
        <f t="shared" si="6"/>
        <v>61.538461538461533</v>
      </c>
      <c r="R25" s="8">
        <f t="shared" si="7"/>
        <v>19</v>
      </c>
      <c r="S25" s="10">
        <v>161.5</v>
      </c>
      <c r="T25" s="9">
        <f t="shared" si="8"/>
        <v>62.115384615384613</v>
      </c>
      <c r="U25" s="8">
        <f t="shared" si="9"/>
        <v>15</v>
      </c>
      <c r="V25" s="8"/>
      <c r="W25" s="10">
        <f t="shared" si="10"/>
        <v>808</v>
      </c>
      <c r="X25" s="9">
        <f t="shared" si="11"/>
        <v>62.153846153846153</v>
      </c>
      <c r="Y25" s="8" t="s">
        <v>8</v>
      </c>
    </row>
    <row r="26" spans="1:25" ht="24" customHeight="1" x14ac:dyDescent="0.25">
      <c r="A26" s="5">
        <f t="shared" si="12"/>
        <v>18</v>
      </c>
      <c r="B26" s="7" t="s">
        <v>36</v>
      </c>
      <c r="C26" s="3" t="s">
        <v>16</v>
      </c>
      <c r="D26" s="6" t="s">
        <v>28</v>
      </c>
      <c r="E26" s="3" t="s">
        <v>11</v>
      </c>
      <c r="F26" s="1" t="s">
        <v>10</v>
      </c>
      <c r="G26" s="10">
        <v>153</v>
      </c>
      <c r="H26" s="9">
        <f t="shared" si="0"/>
        <v>58.846153846153847</v>
      </c>
      <c r="I26" s="8">
        <f t="shared" si="1"/>
        <v>19</v>
      </c>
      <c r="J26" s="8">
        <v>164</v>
      </c>
      <c r="K26" s="9">
        <f t="shared" si="2"/>
        <v>63.076923076923073</v>
      </c>
      <c r="L26" s="8">
        <f t="shared" si="3"/>
        <v>19</v>
      </c>
      <c r="M26" s="8">
        <v>163</v>
      </c>
      <c r="N26" s="9">
        <f t="shared" si="4"/>
        <v>62.692307692307693</v>
      </c>
      <c r="O26" s="8">
        <f t="shared" si="5"/>
        <v>15</v>
      </c>
      <c r="P26" s="10">
        <v>160.5</v>
      </c>
      <c r="Q26" s="9">
        <f t="shared" si="6"/>
        <v>61.730769230769226</v>
      </c>
      <c r="R26" s="8">
        <f t="shared" si="7"/>
        <v>17</v>
      </c>
      <c r="S26" s="10">
        <v>159</v>
      </c>
      <c r="T26" s="9">
        <f t="shared" si="8"/>
        <v>61.153846153846153</v>
      </c>
      <c r="U26" s="8">
        <f t="shared" si="9"/>
        <v>22</v>
      </c>
      <c r="V26" s="8"/>
      <c r="W26" s="10">
        <f t="shared" si="10"/>
        <v>799.5</v>
      </c>
      <c r="X26" s="9">
        <f t="shared" si="11"/>
        <v>61.5</v>
      </c>
      <c r="Y26" s="8" t="s">
        <v>8</v>
      </c>
    </row>
    <row r="27" spans="1:25" ht="22.5" customHeight="1" x14ac:dyDescent="0.25">
      <c r="A27" s="5">
        <f t="shared" si="12"/>
        <v>19</v>
      </c>
      <c r="B27" s="4" t="s">
        <v>35</v>
      </c>
      <c r="C27" s="3" t="s">
        <v>8</v>
      </c>
      <c r="D27" s="11" t="s">
        <v>30</v>
      </c>
      <c r="E27" s="1" t="s">
        <v>6</v>
      </c>
      <c r="F27" s="1" t="s">
        <v>15</v>
      </c>
      <c r="G27" s="10">
        <v>152.5</v>
      </c>
      <c r="H27" s="9">
        <f t="shared" si="0"/>
        <v>58.653846153846153</v>
      </c>
      <c r="I27" s="8">
        <f t="shared" si="1"/>
        <v>21</v>
      </c>
      <c r="J27" s="8">
        <v>161.5</v>
      </c>
      <c r="K27" s="9">
        <f t="shared" si="2"/>
        <v>62.115384615384613</v>
      </c>
      <c r="L27" s="8">
        <f t="shared" si="3"/>
        <v>22</v>
      </c>
      <c r="M27" s="8">
        <v>157</v>
      </c>
      <c r="N27" s="9">
        <f t="shared" si="4"/>
        <v>60.38461538461538</v>
      </c>
      <c r="O27" s="8">
        <f t="shared" si="5"/>
        <v>17</v>
      </c>
      <c r="P27" s="10">
        <v>159</v>
      </c>
      <c r="Q27" s="9">
        <f t="shared" si="6"/>
        <v>61.153846153846153</v>
      </c>
      <c r="R27" s="8">
        <f t="shared" si="7"/>
        <v>22</v>
      </c>
      <c r="S27" s="10">
        <v>161.5</v>
      </c>
      <c r="T27" s="9">
        <f t="shared" si="8"/>
        <v>62.115384615384613</v>
      </c>
      <c r="U27" s="8">
        <f t="shared" si="9"/>
        <v>15</v>
      </c>
      <c r="V27" s="8"/>
      <c r="W27" s="10">
        <f t="shared" si="10"/>
        <v>791.5</v>
      </c>
      <c r="X27" s="9">
        <f t="shared" si="11"/>
        <v>60.884615384615387</v>
      </c>
      <c r="Y27" s="8" t="s">
        <v>16</v>
      </c>
    </row>
    <row r="28" spans="1:25" ht="22.5" customHeight="1" x14ac:dyDescent="0.25">
      <c r="A28" s="5">
        <f t="shared" si="12"/>
        <v>20</v>
      </c>
      <c r="B28" s="7" t="s">
        <v>34</v>
      </c>
      <c r="C28" s="3" t="s">
        <v>33</v>
      </c>
      <c r="D28" s="6" t="s">
        <v>32</v>
      </c>
      <c r="E28" s="3" t="s">
        <v>20</v>
      </c>
      <c r="F28" s="1" t="s">
        <v>19</v>
      </c>
      <c r="G28" s="10">
        <v>153</v>
      </c>
      <c r="H28" s="9">
        <f t="shared" si="0"/>
        <v>58.846153846153847</v>
      </c>
      <c r="I28" s="8">
        <f t="shared" si="1"/>
        <v>19</v>
      </c>
      <c r="J28" s="8">
        <v>164.5</v>
      </c>
      <c r="K28" s="9">
        <f t="shared" si="2"/>
        <v>63.269230769230766</v>
      </c>
      <c r="L28" s="8">
        <f t="shared" si="3"/>
        <v>18</v>
      </c>
      <c r="M28" s="8">
        <v>153.5</v>
      </c>
      <c r="N28" s="9">
        <f t="shared" si="4"/>
        <v>59.038461538461533</v>
      </c>
      <c r="O28" s="8">
        <f t="shared" si="5"/>
        <v>21</v>
      </c>
      <c r="P28" s="10">
        <v>160.5</v>
      </c>
      <c r="Q28" s="9">
        <f t="shared" si="6"/>
        <v>61.730769230769226</v>
      </c>
      <c r="R28" s="8">
        <f t="shared" si="7"/>
        <v>17</v>
      </c>
      <c r="S28" s="10">
        <v>159</v>
      </c>
      <c r="T28" s="9">
        <f t="shared" si="8"/>
        <v>61.153846153846153</v>
      </c>
      <c r="U28" s="8">
        <f t="shared" si="9"/>
        <v>22</v>
      </c>
      <c r="V28" s="8"/>
      <c r="W28" s="10">
        <f t="shared" si="10"/>
        <v>790.5</v>
      </c>
      <c r="X28" s="9">
        <f t="shared" si="11"/>
        <v>60.807692307692307</v>
      </c>
      <c r="Y28" s="8" t="s">
        <v>16</v>
      </c>
    </row>
    <row r="29" spans="1:25" ht="22.5" customHeight="1" x14ac:dyDescent="0.25">
      <c r="A29" s="5">
        <f t="shared" si="12"/>
        <v>21</v>
      </c>
      <c r="B29" s="4" t="s">
        <v>31</v>
      </c>
      <c r="C29" s="3" t="s">
        <v>8</v>
      </c>
      <c r="D29" s="11" t="s">
        <v>30</v>
      </c>
      <c r="E29" s="1" t="s">
        <v>6</v>
      </c>
      <c r="F29" s="1" t="s">
        <v>15</v>
      </c>
      <c r="G29" s="10">
        <v>150</v>
      </c>
      <c r="H29" s="9">
        <f t="shared" si="0"/>
        <v>57.692307692307693</v>
      </c>
      <c r="I29" s="8">
        <f t="shared" si="1"/>
        <v>24</v>
      </c>
      <c r="J29" s="8">
        <v>163</v>
      </c>
      <c r="K29" s="9">
        <f t="shared" si="2"/>
        <v>62.692307692307693</v>
      </c>
      <c r="L29" s="8">
        <f t="shared" si="3"/>
        <v>20</v>
      </c>
      <c r="M29" s="8">
        <v>156</v>
      </c>
      <c r="N29" s="9">
        <f t="shared" si="4"/>
        <v>60</v>
      </c>
      <c r="O29" s="8">
        <f t="shared" si="5"/>
        <v>20</v>
      </c>
      <c r="P29" s="10">
        <v>159.5</v>
      </c>
      <c r="Q29" s="9">
        <f t="shared" si="6"/>
        <v>61.346153846153847</v>
      </c>
      <c r="R29" s="8">
        <f t="shared" si="7"/>
        <v>21</v>
      </c>
      <c r="S29" s="10">
        <v>160</v>
      </c>
      <c r="T29" s="9">
        <f t="shared" si="8"/>
        <v>61.538461538461533</v>
      </c>
      <c r="U29" s="8">
        <f t="shared" si="9"/>
        <v>18</v>
      </c>
      <c r="V29" s="8"/>
      <c r="W29" s="10">
        <f t="shared" si="10"/>
        <v>788.5</v>
      </c>
      <c r="X29" s="9">
        <f t="shared" si="11"/>
        <v>60.653846153846153</v>
      </c>
      <c r="Y29" s="8" t="s">
        <v>16</v>
      </c>
    </row>
    <row r="30" spans="1:25" ht="24" customHeight="1" x14ac:dyDescent="0.25">
      <c r="A30" s="5">
        <f t="shared" si="12"/>
        <v>22</v>
      </c>
      <c r="B30" s="7" t="s">
        <v>29</v>
      </c>
      <c r="C30" s="3" t="s">
        <v>13</v>
      </c>
      <c r="D30" s="6" t="s">
        <v>28</v>
      </c>
      <c r="E30" s="3" t="s">
        <v>11</v>
      </c>
      <c r="F30" s="1" t="s">
        <v>10</v>
      </c>
      <c r="G30" s="10">
        <v>152.5</v>
      </c>
      <c r="H30" s="9">
        <f t="shared" si="0"/>
        <v>58.653846153846153</v>
      </c>
      <c r="I30" s="8">
        <f t="shared" si="1"/>
        <v>21</v>
      </c>
      <c r="J30" s="8">
        <v>162</v>
      </c>
      <c r="K30" s="9">
        <f t="shared" si="2"/>
        <v>62.307692307692307</v>
      </c>
      <c r="L30" s="8">
        <f t="shared" si="3"/>
        <v>21</v>
      </c>
      <c r="M30" s="8">
        <v>152</v>
      </c>
      <c r="N30" s="9">
        <f t="shared" si="4"/>
        <v>58.46153846153846</v>
      </c>
      <c r="O30" s="8">
        <f t="shared" si="5"/>
        <v>23</v>
      </c>
      <c r="P30" s="10">
        <v>154.5</v>
      </c>
      <c r="Q30" s="9">
        <f t="shared" si="6"/>
        <v>59.42307692307692</v>
      </c>
      <c r="R30" s="8">
        <f t="shared" si="7"/>
        <v>23</v>
      </c>
      <c r="S30" s="10">
        <v>162</v>
      </c>
      <c r="T30" s="9">
        <f t="shared" si="8"/>
        <v>62.307692307692307</v>
      </c>
      <c r="U30" s="8">
        <f t="shared" si="9"/>
        <v>13</v>
      </c>
      <c r="V30" s="8"/>
      <c r="W30" s="10">
        <f t="shared" si="10"/>
        <v>783</v>
      </c>
      <c r="X30" s="9">
        <f t="shared" si="11"/>
        <v>60.230769230769234</v>
      </c>
      <c r="Y30" s="8" t="s">
        <v>16</v>
      </c>
    </row>
    <row r="31" spans="1:25" ht="22.5" customHeight="1" x14ac:dyDescent="0.25">
      <c r="A31" s="5">
        <f t="shared" si="12"/>
        <v>23</v>
      </c>
      <c r="B31" s="7" t="s">
        <v>27</v>
      </c>
      <c r="C31" s="3" t="s">
        <v>8</v>
      </c>
      <c r="D31" s="6" t="s">
        <v>26</v>
      </c>
      <c r="E31" s="3" t="s">
        <v>11</v>
      </c>
      <c r="F31" s="1" t="s">
        <v>10</v>
      </c>
      <c r="G31" s="10">
        <v>145</v>
      </c>
      <c r="H31" s="9">
        <f t="shared" si="0"/>
        <v>55.769230769230766</v>
      </c>
      <c r="I31" s="8">
        <f t="shared" si="1"/>
        <v>27</v>
      </c>
      <c r="J31" s="8">
        <v>154.5</v>
      </c>
      <c r="K31" s="9">
        <f t="shared" si="2"/>
        <v>59.42307692307692</v>
      </c>
      <c r="L31" s="8">
        <f t="shared" si="3"/>
        <v>24</v>
      </c>
      <c r="M31" s="8">
        <v>151.5</v>
      </c>
      <c r="N31" s="9">
        <f t="shared" si="4"/>
        <v>58.269230769230766</v>
      </c>
      <c r="O31" s="8">
        <f t="shared" si="5"/>
        <v>24</v>
      </c>
      <c r="P31" s="10">
        <v>160</v>
      </c>
      <c r="Q31" s="9">
        <f t="shared" si="6"/>
        <v>61.538461538461533</v>
      </c>
      <c r="R31" s="8">
        <f t="shared" si="7"/>
        <v>19</v>
      </c>
      <c r="S31" s="10">
        <v>161.5</v>
      </c>
      <c r="T31" s="9">
        <f t="shared" si="8"/>
        <v>62.115384615384613</v>
      </c>
      <c r="U31" s="8">
        <f t="shared" si="9"/>
        <v>15</v>
      </c>
      <c r="V31" s="8"/>
      <c r="W31" s="10">
        <f t="shared" si="10"/>
        <v>772.5</v>
      </c>
      <c r="X31" s="9">
        <f t="shared" si="11"/>
        <v>59.42307692307692</v>
      </c>
      <c r="Y31" s="8" t="s">
        <v>16</v>
      </c>
    </row>
    <row r="32" spans="1:25" ht="24" customHeight="1" x14ac:dyDescent="0.25">
      <c r="A32" s="5">
        <f t="shared" si="12"/>
        <v>24</v>
      </c>
      <c r="B32" s="7" t="s">
        <v>25</v>
      </c>
      <c r="C32" s="3"/>
      <c r="D32" s="6" t="s">
        <v>24</v>
      </c>
      <c r="E32" s="3" t="s">
        <v>20</v>
      </c>
      <c r="F32" s="1" t="s">
        <v>23</v>
      </c>
      <c r="G32" s="10">
        <v>154.5</v>
      </c>
      <c r="H32" s="9">
        <f t="shared" si="0"/>
        <v>59.42307692307692</v>
      </c>
      <c r="I32" s="8">
        <f t="shared" si="1"/>
        <v>18</v>
      </c>
      <c r="J32" s="8">
        <v>152</v>
      </c>
      <c r="K32" s="9">
        <f t="shared" si="2"/>
        <v>58.46153846153846</v>
      </c>
      <c r="L32" s="8">
        <f t="shared" si="3"/>
        <v>25</v>
      </c>
      <c r="M32" s="8">
        <v>149.5</v>
      </c>
      <c r="N32" s="9">
        <f t="shared" si="4"/>
        <v>57.5</v>
      </c>
      <c r="O32" s="8">
        <f t="shared" si="5"/>
        <v>26</v>
      </c>
      <c r="P32" s="10">
        <v>154.5</v>
      </c>
      <c r="Q32" s="9">
        <f t="shared" si="6"/>
        <v>59.42307692307692</v>
      </c>
      <c r="R32" s="8">
        <f t="shared" si="7"/>
        <v>23</v>
      </c>
      <c r="S32" s="10">
        <v>154.5</v>
      </c>
      <c r="T32" s="9">
        <f t="shared" si="8"/>
        <v>59.42307692307692</v>
      </c>
      <c r="U32" s="8">
        <f t="shared" si="9"/>
        <v>25</v>
      </c>
      <c r="V32" s="8">
        <v>2</v>
      </c>
      <c r="W32" s="10">
        <f t="shared" si="10"/>
        <v>765</v>
      </c>
      <c r="X32" s="9">
        <f t="shared" si="11"/>
        <v>58.846153846153847</v>
      </c>
      <c r="Y32" s="8" t="s">
        <v>13</v>
      </c>
    </row>
    <row r="33" spans="1:25" ht="24" customHeight="1" x14ac:dyDescent="0.25">
      <c r="A33" s="5">
        <f t="shared" si="12"/>
        <v>25</v>
      </c>
      <c r="B33" s="7" t="s">
        <v>22</v>
      </c>
      <c r="C33" s="3" t="s">
        <v>8</v>
      </c>
      <c r="D33" s="6" t="s">
        <v>21</v>
      </c>
      <c r="E33" s="3" t="s">
        <v>20</v>
      </c>
      <c r="F33" s="1" t="s">
        <v>19</v>
      </c>
      <c r="G33" s="10">
        <v>152</v>
      </c>
      <c r="H33" s="9">
        <f t="shared" si="0"/>
        <v>58.46153846153846</v>
      </c>
      <c r="I33" s="8">
        <f t="shared" si="1"/>
        <v>23</v>
      </c>
      <c r="J33" s="8">
        <v>156.5</v>
      </c>
      <c r="K33" s="9">
        <f t="shared" si="2"/>
        <v>60.192307692307693</v>
      </c>
      <c r="L33" s="8">
        <f t="shared" si="3"/>
        <v>23</v>
      </c>
      <c r="M33" s="8">
        <v>151.5</v>
      </c>
      <c r="N33" s="9">
        <f t="shared" si="4"/>
        <v>58.269230769230766</v>
      </c>
      <c r="O33" s="8">
        <f t="shared" si="5"/>
        <v>24</v>
      </c>
      <c r="P33" s="10">
        <v>149</v>
      </c>
      <c r="Q33" s="9">
        <f t="shared" si="6"/>
        <v>57.307692307692307</v>
      </c>
      <c r="R33" s="8">
        <f t="shared" si="7"/>
        <v>27</v>
      </c>
      <c r="S33" s="10">
        <v>151.5</v>
      </c>
      <c r="T33" s="9">
        <f t="shared" si="8"/>
        <v>58.269230769230766</v>
      </c>
      <c r="U33" s="8">
        <f t="shared" si="9"/>
        <v>27</v>
      </c>
      <c r="V33" s="8"/>
      <c r="W33" s="10">
        <f t="shared" si="10"/>
        <v>760.5</v>
      </c>
      <c r="X33" s="9">
        <f t="shared" si="11"/>
        <v>58.5</v>
      </c>
      <c r="Y33" s="8" t="s">
        <v>13</v>
      </c>
    </row>
    <row r="34" spans="1:25" ht="22.5" customHeight="1" x14ac:dyDescent="0.25">
      <c r="A34" s="5">
        <f t="shared" si="12"/>
        <v>26</v>
      </c>
      <c r="B34" s="4" t="s">
        <v>18</v>
      </c>
      <c r="C34" s="3" t="s">
        <v>8</v>
      </c>
      <c r="D34" s="2" t="s">
        <v>7</v>
      </c>
      <c r="E34" s="1" t="s">
        <v>6</v>
      </c>
      <c r="F34" s="1" t="s">
        <v>15</v>
      </c>
      <c r="G34" s="10">
        <v>145.5</v>
      </c>
      <c r="H34" s="9">
        <f t="shared" si="0"/>
        <v>55.96153846153846</v>
      </c>
      <c r="I34" s="8">
        <f t="shared" si="1"/>
        <v>26</v>
      </c>
      <c r="J34" s="8">
        <v>151</v>
      </c>
      <c r="K34" s="9">
        <f t="shared" si="2"/>
        <v>58.076923076923073</v>
      </c>
      <c r="L34" s="8">
        <f t="shared" si="3"/>
        <v>26</v>
      </c>
      <c r="M34" s="8">
        <v>153</v>
      </c>
      <c r="N34" s="9">
        <f t="shared" si="4"/>
        <v>58.846153846153847</v>
      </c>
      <c r="O34" s="8">
        <f t="shared" si="5"/>
        <v>22</v>
      </c>
      <c r="P34" s="10">
        <v>149.5</v>
      </c>
      <c r="Q34" s="9">
        <f t="shared" si="6"/>
        <v>57.5</v>
      </c>
      <c r="R34" s="8">
        <f t="shared" si="7"/>
        <v>26</v>
      </c>
      <c r="S34" s="10">
        <v>155</v>
      </c>
      <c r="T34" s="9">
        <f t="shared" si="8"/>
        <v>59.615384615384613</v>
      </c>
      <c r="U34" s="8">
        <f t="shared" si="9"/>
        <v>24</v>
      </c>
      <c r="V34" s="8"/>
      <c r="W34" s="10">
        <f t="shared" si="10"/>
        <v>754</v>
      </c>
      <c r="X34" s="9">
        <f t="shared" si="11"/>
        <v>58</v>
      </c>
      <c r="Y34" s="8" t="s">
        <v>13</v>
      </c>
    </row>
    <row r="35" spans="1:25" ht="22.5" customHeight="1" x14ac:dyDescent="0.25">
      <c r="A35" s="5">
        <f t="shared" si="12"/>
        <v>27</v>
      </c>
      <c r="B35" s="4" t="s">
        <v>17</v>
      </c>
      <c r="C35" s="3" t="s">
        <v>16</v>
      </c>
      <c r="D35" s="2" t="s">
        <v>7</v>
      </c>
      <c r="E35" s="1" t="s">
        <v>6</v>
      </c>
      <c r="F35" s="1" t="s">
        <v>15</v>
      </c>
      <c r="G35" s="10">
        <v>146.5</v>
      </c>
      <c r="H35" s="9">
        <f t="shared" si="0"/>
        <v>56.346153846153847</v>
      </c>
      <c r="I35" s="8">
        <f t="shared" si="1"/>
        <v>25</v>
      </c>
      <c r="J35" s="8">
        <v>146</v>
      </c>
      <c r="K35" s="9">
        <f t="shared" si="2"/>
        <v>56.153846153846153</v>
      </c>
      <c r="L35" s="8">
        <f t="shared" si="3"/>
        <v>27</v>
      </c>
      <c r="M35" s="8">
        <v>148</v>
      </c>
      <c r="N35" s="9">
        <f t="shared" si="4"/>
        <v>56.92307692307692</v>
      </c>
      <c r="O35" s="8">
        <f t="shared" si="5"/>
        <v>27</v>
      </c>
      <c r="P35" s="10">
        <v>150.5</v>
      </c>
      <c r="Q35" s="9">
        <f t="shared" si="6"/>
        <v>57.88461538461538</v>
      </c>
      <c r="R35" s="8">
        <f t="shared" si="7"/>
        <v>25</v>
      </c>
      <c r="S35" s="10">
        <v>153.5</v>
      </c>
      <c r="T35" s="9">
        <f t="shared" si="8"/>
        <v>59.038461538461533</v>
      </c>
      <c r="U35" s="8">
        <f t="shared" si="9"/>
        <v>26</v>
      </c>
      <c r="V35" s="8"/>
      <c r="W35" s="10">
        <f t="shared" si="10"/>
        <v>744.5</v>
      </c>
      <c r="X35" s="9">
        <f t="shared" si="11"/>
        <v>57.269230769230766</v>
      </c>
      <c r="Y35" s="8" t="s">
        <v>13</v>
      </c>
    </row>
    <row r="36" spans="1:25" ht="24" customHeight="1" x14ac:dyDescent="0.25">
      <c r="A36" s="5"/>
      <c r="B36" s="7" t="s">
        <v>14</v>
      </c>
      <c r="C36" s="3" t="s">
        <v>13</v>
      </c>
      <c r="D36" s="6" t="s">
        <v>12</v>
      </c>
      <c r="E36" s="3" t="s">
        <v>11</v>
      </c>
      <c r="F36" s="1" t="s">
        <v>10</v>
      </c>
      <c r="G36" s="43" t="s">
        <v>4</v>
      </c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5"/>
    </row>
    <row r="37" spans="1:25" ht="24" customHeight="1" x14ac:dyDescent="0.25">
      <c r="A37" s="5"/>
      <c r="B37" s="4" t="s">
        <v>9</v>
      </c>
      <c r="C37" s="3" t="s">
        <v>8</v>
      </c>
      <c r="D37" s="2" t="s">
        <v>7</v>
      </c>
      <c r="E37" s="1" t="s">
        <v>6</v>
      </c>
      <c r="F37" s="1" t="s">
        <v>5</v>
      </c>
      <c r="G37" s="43" t="s">
        <v>4</v>
      </c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5"/>
    </row>
    <row r="40" spans="1:25" x14ac:dyDescent="0.25">
      <c r="B40" t="s">
        <v>3</v>
      </c>
      <c r="S40" s="34" t="s">
        <v>2</v>
      </c>
      <c r="T40" s="34"/>
      <c r="U40" s="34"/>
      <c r="V40" s="34"/>
    </row>
    <row r="41" spans="1:25" x14ac:dyDescent="0.25">
      <c r="B41" t="s">
        <v>1</v>
      </c>
      <c r="S41" s="34" t="s">
        <v>0</v>
      </c>
      <c r="T41" s="34"/>
      <c r="U41" s="34"/>
      <c r="V41" s="34"/>
    </row>
  </sheetData>
  <mergeCells count="25">
    <mergeCell ref="A1:X1"/>
    <mergeCell ref="A2:X2"/>
    <mergeCell ref="A3:X3"/>
    <mergeCell ref="A4:X4"/>
    <mergeCell ref="A5:X5"/>
    <mergeCell ref="S41:V41"/>
    <mergeCell ref="A7:A8"/>
    <mergeCell ref="B7:B8"/>
    <mergeCell ref="C7:C8"/>
    <mergeCell ref="D7:D8"/>
    <mergeCell ref="E7:E8"/>
    <mergeCell ref="S40:V40"/>
    <mergeCell ref="J7:L7"/>
    <mergeCell ref="M7:O7"/>
    <mergeCell ref="G36:Y36"/>
    <mergeCell ref="G37:Y37"/>
    <mergeCell ref="X7:X8"/>
    <mergeCell ref="Y7:Y8"/>
    <mergeCell ref="W6:X6"/>
    <mergeCell ref="F7:F8"/>
    <mergeCell ref="G7:I7"/>
    <mergeCell ref="P7:R7"/>
    <mergeCell ref="S7:U7"/>
    <mergeCell ref="W7:W8"/>
    <mergeCell ref="V7:V8"/>
  </mergeCells>
  <pageMargins left="0" right="0" top="0" bottom="0" header="0.31496062992125984" footer="0.31496062992125984"/>
  <pageSetup paperSize="9" scale="6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9"/>
  <sheetViews>
    <sheetView topLeftCell="C1" workbookViewId="0">
      <selection activeCell="D22" sqref="D22"/>
    </sheetView>
  </sheetViews>
  <sheetFormatPr defaultRowHeight="15" x14ac:dyDescent="0.25"/>
  <cols>
    <col min="1" max="1" width="4.140625" customWidth="1"/>
    <col min="2" max="2" width="19.7109375" customWidth="1"/>
    <col min="3" max="3" width="6.140625" customWidth="1"/>
    <col min="4" max="4" width="37.28515625" customWidth="1"/>
    <col min="5" max="5" width="16" customWidth="1"/>
    <col min="6" max="6" width="16.42578125" customWidth="1"/>
    <col min="7" max="7" width="6.5703125" customWidth="1"/>
    <col min="8" max="8" width="7.28515625" customWidth="1"/>
    <col min="9" max="9" width="2.85546875" customWidth="1"/>
    <col min="10" max="10" width="6.42578125" customWidth="1"/>
    <col min="11" max="11" width="6.5703125" customWidth="1"/>
    <col min="12" max="12" width="2.7109375" customWidth="1"/>
    <col min="13" max="13" width="7.140625" customWidth="1"/>
    <col min="14" max="14" width="6.85546875" customWidth="1"/>
    <col min="15" max="15" width="2.85546875" customWidth="1"/>
    <col min="16" max="16" width="5.7109375" customWidth="1"/>
    <col min="17" max="17" width="6.7109375" customWidth="1"/>
    <col min="18" max="18" width="3.140625" customWidth="1"/>
    <col min="19" max="19" width="6.28515625" customWidth="1"/>
    <col min="20" max="20" width="7.140625" customWidth="1"/>
    <col min="21" max="21" width="2.5703125" customWidth="1"/>
    <col min="22" max="22" width="2.7109375" customWidth="1"/>
    <col min="23" max="24" width="7" customWidth="1"/>
    <col min="25" max="25" width="3.5703125" customWidth="1"/>
  </cols>
  <sheetData>
    <row r="1" spans="1:25" ht="18" x14ac:dyDescent="0.25">
      <c r="A1" s="35" t="s">
        <v>93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</row>
    <row r="2" spans="1:25" x14ac:dyDescent="0.25">
      <c r="A2" s="36" t="s">
        <v>92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</row>
    <row r="3" spans="1:25" x14ac:dyDescent="0.25">
      <c r="A3" s="37" t="s">
        <v>91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</row>
    <row r="4" spans="1:25" ht="15.75" x14ac:dyDescent="0.25">
      <c r="A4" s="38" t="s">
        <v>97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</row>
    <row r="5" spans="1:25" x14ac:dyDescent="0.25">
      <c r="A5" s="50" t="s">
        <v>96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</row>
    <row r="6" spans="1:25" ht="15.75" x14ac:dyDescent="0.25">
      <c r="A6" s="24" t="s">
        <v>11</v>
      </c>
      <c r="B6" s="24"/>
      <c r="C6" s="23"/>
      <c r="D6" s="22"/>
      <c r="E6" s="21"/>
      <c r="W6" s="26" t="s">
        <v>95</v>
      </c>
      <c r="X6" s="26"/>
    </row>
    <row r="7" spans="1:25" ht="15" customHeight="1" x14ac:dyDescent="0.25">
      <c r="A7" s="30" t="s">
        <v>69</v>
      </c>
      <c r="B7" s="27" t="s">
        <v>87</v>
      </c>
      <c r="C7" s="30" t="s">
        <v>86</v>
      </c>
      <c r="D7" s="27" t="s">
        <v>85</v>
      </c>
      <c r="E7" s="27" t="s">
        <v>84</v>
      </c>
      <c r="F7" s="27" t="s">
        <v>83</v>
      </c>
      <c r="G7" s="29" t="s">
        <v>82</v>
      </c>
      <c r="H7" s="29"/>
      <c r="I7" s="29"/>
      <c r="J7" s="40" t="s">
        <v>81</v>
      </c>
      <c r="K7" s="41"/>
      <c r="L7" s="42"/>
      <c r="M7" s="40" t="s">
        <v>80</v>
      </c>
      <c r="N7" s="41"/>
      <c r="O7" s="42"/>
      <c r="P7" s="29" t="s">
        <v>79</v>
      </c>
      <c r="Q7" s="29"/>
      <c r="R7" s="29"/>
      <c r="S7" s="29" t="s">
        <v>78</v>
      </c>
      <c r="T7" s="29"/>
      <c r="U7" s="29"/>
      <c r="V7" s="32" t="s">
        <v>77</v>
      </c>
      <c r="W7" s="30" t="s">
        <v>76</v>
      </c>
      <c r="X7" s="46" t="s">
        <v>75</v>
      </c>
      <c r="Y7" s="48" t="s">
        <v>74</v>
      </c>
    </row>
    <row r="8" spans="1:25" ht="36" customHeight="1" x14ac:dyDescent="0.25">
      <c r="A8" s="31"/>
      <c r="B8" s="28"/>
      <c r="C8" s="31"/>
      <c r="D8" s="28"/>
      <c r="E8" s="28"/>
      <c r="F8" s="28"/>
      <c r="G8" s="19" t="s">
        <v>71</v>
      </c>
      <c r="H8" s="18" t="s">
        <v>70</v>
      </c>
      <c r="I8" s="17" t="s">
        <v>69</v>
      </c>
      <c r="J8" s="17" t="s">
        <v>71</v>
      </c>
      <c r="K8" s="20" t="s">
        <v>70</v>
      </c>
      <c r="L8" s="17" t="s">
        <v>69</v>
      </c>
      <c r="M8" s="17" t="s">
        <v>71</v>
      </c>
      <c r="N8" s="20" t="s">
        <v>70</v>
      </c>
      <c r="O8" s="17" t="s">
        <v>69</v>
      </c>
      <c r="P8" s="19" t="s">
        <v>71</v>
      </c>
      <c r="Q8" s="18" t="s">
        <v>70</v>
      </c>
      <c r="R8" s="17" t="s">
        <v>69</v>
      </c>
      <c r="S8" s="19" t="s">
        <v>71</v>
      </c>
      <c r="T8" s="18" t="s">
        <v>70</v>
      </c>
      <c r="U8" s="17" t="s">
        <v>69</v>
      </c>
      <c r="V8" s="33"/>
      <c r="W8" s="31"/>
      <c r="X8" s="47"/>
      <c r="Y8" s="49"/>
    </row>
    <row r="9" spans="1:25" ht="24" customHeight="1" x14ac:dyDescent="0.25">
      <c r="A9" s="5" t="e">
        <f t="shared" ref="A9:A26" si="0">RANK(X9,X$9:X$26,0)</f>
        <v>#N/A</v>
      </c>
      <c r="B9" s="7" t="s">
        <v>67</v>
      </c>
      <c r="C9" s="3" t="s">
        <v>33</v>
      </c>
      <c r="D9" s="6" t="s">
        <v>66</v>
      </c>
      <c r="E9" s="3" t="s">
        <v>65</v>
      </c>
      <c r="F9" s="1" t="s">
        <v>52</v>
      </c>
      <c r="G9" s="10">
        <v>201.5</v>
      </c>
      <c r="H9" s="9">
        <f>G9/3</f>
        <v>67.166666666666671</v>
      </c>
      <c r="I9" s="8">
        <f t="shared" ref="I9:I26" si="1">RANK(H9,H$9:H$26,0)</f>
        <v>1</v>
      </c>
      <c r="J9" s="8">
        <v>198.5</v>
      </c>
      <c r="K9" s="9">
        <f>J9/3</f>
        <v>66.166666666666671</v>
      </c>
      <c r="L9" s="8">
        <f t="shared" ref="L9:L26" si="2">RANK(K9,K$9:K$26,0)</f>
        <v>1</v>
      </c>
      <c r="M9" s="8">
        <v>202</v>
      </c>
      <c r="N9" s="9">
        <f>M9/3</f>
        <v>67.333333333333329</v>
      </c>
      <c r="O9" s="8">
        <f t="shared" ref="O9:O26" si="3">RANK(N9,N$9:N$26,0)</f>
        <v>1</v>
      </c>
      <c r="P9" s="10">
        <v>204</v>
      </c>
      <c r="Q9" s="9">
        <f>P9/3</f>
        <v>68</v>
      </c>
      <c r="R9" s="8">
        <f t="shared" ref="R9:R26" si="4">RANK(Q9,Q$9:Q$26,0)</f>
        <v>3</v>
      </c>
      <c r="S9" s="10">
        <v>188</v>
      </c>
      <c r="T9" s="9">
        <f>S9/3</f>
        <v>62.666666666666664</v>
      </c>
      <c r="U9" s="8">
        <f t="shared" ref="U9:U26" si="5">RANK(T9,T$9:T$26,0)</f>
        <v>6</v>
      </c>
      <c r="V9" s="8"/>
      <c r="W9" s="10">
        <f t="shared" ref="W9:W26" si="6">G9+P9+S9+M9+J9</f>
        <v>994</v>
      </c>
      <c r="X9" s="9"/>
      <c r="Y9" s="8" t="s">
        <v>33</v>
      </c>
    </row>
    <row r="10" spans="1:25" ht="24" customHeight="1" x14ac:dyDescent="0.25">
      <c r="A10" s="5">
        <f t="shared" si="0"/>
        <v>1</v>
      </c>
      <c r="B10" s="7" t="s">
        <v>55</v>
      </c>
      <c r="C10" s="3" t="s">
        <v>33</v>
      </c>
      <c r="D10" s="6" t="s">
        <v>94</v>
      </c>
      <c r="E10" s="3" t="s">
        <v>53</v>
      </c>
      <c r="F10" s="1" t="s">
        <v>52</v>
      </c>
      <c r="G10" s="10">
        <v>198</v>
      </c>
      <c r="H10" s="9">
        <f>G10/3</f>
        <v>66</v>
      </c>
      <c r="I10" s="8">
        <f t="shared" si="1"/>
        <v>2</v>
      </c>
      <c r="J10" s="8">
        <v>195.5</v>
      </c>
      <c r="K10" s="9">
        <f>J10/3</f>
        <v>65.166666666666671</v>
      </c>
      <c r="L10" s="8">
        <f t="shared" si="2"/>
        <v>2</v>
      </c>
      <c r="M10" s="8">
        <v>197.5</v>
      </c>
      <c r="N10" s="9">
        <f>M10/3</f>
        <v>65.833333333333329</v>
      </c>
      <c r="O10" s="8">
        <f t="shared" si="3"/>
        <v>2</v>
      </c>
      <c r="P10" s="10">
        <v>204.5</v>
      </c>
      <c r="Q10" s="9">
        <f>P10/3</f>
        <v>68.166666666666671</v>
      </c>
      <c r="R10" s="8">
        <f t="shared" si="4"/>
        <v>2</v>
      </c>
      <c r="S10" s="10">
        <v>193.5</v>
      </c>
      <c r="T10" s="9">
        <f>S10/3</f>
        <v>64.5</v>
      </c>
      <c r="U10" s="8">
        <f t="shared" si="5"/>
        <v>1</v>
      </c>
      <c r="V10" s="8"/>
      <c r="W10" s="10">
        <f t="shared" si="6"/>
        <v>989</v>
      </c>
      <c r="X10" s="9">
        <f>W10/15</f>
        <v>65.933333333333337</v>
      </c>
      <c r="Y10" s="8" t="s">
        <v>33</v>
      </c>
    </row>
    <row r="11" spans="1:25" ht="24" customHeight="1" x14ac:dyDescent="0.25">
      <c r="A11" s="5">
        <f t="shared" si="0"/>
        <v>2</v>
      </c>
      <c r="B11" s="7" t="s">
        <v>34</v>
      </c>
      <c r="C11" s="3" t="s">
        <v>33</v>
      </c>
      <c r="D11" s="6" t="s">
        <v>24</v>
      </c>
      <c r="E11" s="3" t="s">
        <v>20</v>
      </c>
      <c r="F11" s="1" t="s">
        <v>19</v>
      </c>
      <c r="G11" s="10">
        <v>197.5</v>
      </c>
      <c r="H11" s="9">
        <f>G11/3</f>
        <v>65.833333333333329</v>
      </c>
      <c r="I11" s="8">
        <f t="shared" si="1"/>
        <v>3</v>
      </c>
      <c r="J11" s="8">
        <v>194.5</v>
      </c>
      <c r="K11" s="9">
        <f>J11/3</f>
        <v>64.833333333333329</v>
      </c>
      <c r="L11" s="8">
        <f t="shared" si="2"/>
        <v>3</v>
      </c>
      <c r="M11" s="8">
        <v>192.5</v>
      </c>
      <c r="N11" s="9">
        <f>M11/3</f>
        <v>64.166666666666671</v>
      </c>
      <c r="O11" s="8">
        <f t="shared" si="3"/>
        <v>4</v>
      </c>
      <c r="P11" s="10">
        <v>196.5</v>
      </c>
      <c r="Q11" s="9">
        <f>P11/3</f>
        <v>65.5</v>
      </c>
      <c r="R11" s="8">
        <f t="shared" si="4"/>
        <v>7</v>
      </c>
      <c r="S11" s="10">
        <v>192.5</v>
      </c>
      <c r="T11" s="9">
        <f>S11/3</f>
        <v>64.166666666666671</v>
      </c>
      <c r="U11" s="8">
        <f t="shared" si="5"/>
        <v>4</v>
      </c>
      <c r="V11" s="8"/>
      <c r="W11" s="10">
        <f t="shared" si="6"/>
        <v>973.5</v>
      </c>
      <c r="X11" s="9">
        <f>W11/15</f>
        <v>64.900000000000006</v>
      </c>
      <c r="Y11" s="8" t="s">
        <v>33</v>
      </c>
    </row>
    <row r="12" spans="1:25" ht="24" customHeight="1" x14ac:dyDescent="0.25">
      <c r="A12" s="5">
        <f t="shared" si="0"/>
        <v>3</v>
      </c>
      <c r="B12" s="7" t="s">
        <v>68</v>
      </c>
      <c r="C12" s="3"/>
      <c r="D12" s="6" t="s">
        <v>48</v>
      </c>
      <c r="E12" s="3" t="s">
        <v>39</v>
      </c>
      <c r="F12" s="1" t="s">
        <v>38</v>
      </c>
      <c r="G12" s="10">
        <v>195</v>
      </c>
      <c r="H12" s="9">
        <f>G12/3</f>
        <v>65</v>
      </c>
      <c r="I12" s="8">
        <f t="shared" si="1"/>
        <v>6</v>
      </c>
      <c r="J12" s="8">
        <v>193.5</v>
      </c>
      <c r="K12" s="9">
        <f>J12/3</f>
        <v>64.5</v>
      </c>
      <c r="L12" s="8">
        <f t="shared" si="2"/>
        <v>4</v>
      </c>
      <c r="M12" s="8">
        <v>194</v>
      </c>
      <c r="N12" s="9">
        <f>M12/3</f>
        <v>64.666666666666671</v>
      </c>
      <c r="O12" s="8">
        <f t="shared" si="3"/>
        <v>3</v>
      </c>
      <c r="P12" s="10">
        <v>201.5</v>
      </c>
      <c r="Q12" s="9">
        <f>P12/3</f>
        <v>67.166666666666671</v>
      </c>
      <c r="R12" s="8">
        <f t="shared" si="4"/>
        <v>5</v>
      </c>
      <c r="S12" s="10">
        <v>183.5</v>
      </c>
      <c r="T12" s="9">
        <f>S12/3</f>
        <v>61.166666666666664</v>
      </c>
      <c r="U12" s="8">
        <f t="shared" si="5"/>
        <v>9</v>
      </c>
      <c r="V12" s="8"/>
      <c r="W12" s="10">
        <f t="shared" si="6"/>
        <v>967.5</v>
      </c>
      <c r="X12" s="9">
        <f>W12/15</f>
        <v>64.5</v>
      </c>
      <c r="Y12" s="8" t="s">
        <v>33</v>
      </c>
    </row>
    <row r="13" spans="1:25" ht="24" customHeight="1" x14ac:dyDescent="0.25">
      <c r="A13" s="5">
        <f t="shared" si="0"/>
        <v>4</v>
      </c>
      <c r="B13" s="7" t="s">
        <v>68</v>
      </c>
      <c r="C13" s="3"/>
      <c r="D13" s="6" t="s">
        <v>63</v>
      </c>
      <c r="E13" s="3" t="s">
        <v>39</v>
      </c>
      <c r="F13" s="1" t="s">
        <v>38</v>
      </c>
      <c r="G13" s="10">
        <v>194</v>
      </c>
      <c r="H13" s="9">
        <f>G13/3-0.5</f>
        <v>64.166666666666671</v>
      </c>
      <c r="I13" s="8">
        <f t="shared" si="1"/>
        <v>8</v>
      </c>
      <c r="J13" s="8">
        <v>190</v>
      </c>
      <c r="K13" s="9">
        <f>J13/3-0.5</f>
        <v>62.833333333333336</v>
      </c>
      <c r="L13" s="8">
        <f t="shared" si="2"/>
        <v>7</v>
      </c>
      <c r="M13" s="8">
        <v>185</v>
      </c>
      <c r="N13" s="9">
        <f>M13/3-0.5</f>
        <v>61.166666666666664</v>
      </c>
      <c r="O13" s="8">
        <f t="shared" si="3"/>
        <v>11</v>
      </c>
      <c r="P13" s="10">
        <v>207.5</v>
      </c>
      <c r="Q13" s="9">
        <f>P13/3-0.5</f>
        <v>68.666666666666671</v>
      </c>
      <c r="R13" s="8">
        <f t="shared" si="4"/>
        <v>1</v>
      </c>
      <c r="S13" s="10">
        <v>194.5</v>
      </c>
      <c r="T13" s="9">
        <f>S13/3-0.5</f>
        <v>64.333333333333329</v>
      </c>
      <c r="U13" s="8">
        <f t="shared" si="5"/>
        <v>2</v>
      </c>
      <c r="V13" s="8">
        <v>1</v>
      </c>
      <c r="W13" s="10">
        <f t="shared" si="6"/>
        <v>971</v>
      </c>
      <c r="X13" s="9">
        <f>W13/15-0.5</f>
        <v>64.233333333333334</v>
      </c>
      <c r="Y13" s="8" t="s">
        <v>33</v>
      </c>
    </row>
    <row r="14" spans="1:25" ht="24" customHeight="1" x14ac:dyDescent="0.25">
      <c r="A14" s="5">
        <f t="shared" si="0"/>
        <v>5</v>
      </c>
      <c r="B14" s="13" t="s">
        <v>37</v>
      </c>
      <c r="C14" s="12" t="s">
        <v>8</v>
      </c>
      <c r="D14" s="14" t="s">
        <v>46</v>
      </c>
      <c r="E14" s="1" t="s">
        <v>6</v>
      </c>
      <c r="F14" s="1" t="s">
        <v>5</v>
      </c>
      <c r="G14" s="10">
        <v>196</v>
      </c>
      <c r="H14" s="9">
        <f t="shared" ref="H14:H19" si="7">G14/3</f>
        <v>65.333333333333329</v>
      </c>
      <c r="I14" s="8">
        <f t="shared" si="1"/>
        <v>4</v>
      </c>
      <c r="J14" s="8">
        <v>188</v>
      </c>
      <c r="K14" s="9">
        <f t="shared" ref="K14:K19" si="8">J14/3</f>
        <v>62.666666666666664</v>
      </c>
      <c r="L14" s="8">
        <f t="shared" si="2"/>
        <v>9</v>
      </c>
      <c r="M14" s="8">
        <v>189.5</v>
      </c>
      <c r="N14" s="9">
        <f t="shared" ref="N14:N19" si="9">M14/3</f>
        <v>63.166666666666664</v>
      </c>
      <c r="O14" s="8">
        <f t="shared" si="3"/>
        <v>7</v>
      </c>
      <c r="P14" s="10">
        <v>203</v>
      </c>
      <c r="Q14" s="9">
        <f t="shared" ref="Q14:Q19" si="10">P14/3</f>
        <v>67.666666666666671</v>
      </c>
      <c r="R14" s="8">
        <f t="shared" si="4"/>
        <v>4</v>
      </c>
      <c r="S14" s="10">
        <v>183.5</v>
      </c>
      <c r="T14" s="9">
        <f t="shared" ref="T14:T19" si="11">S14/3</f>
        <v>61.166666666666664</v>
      </c>
      <c r="U14" s="8">
        <f t="shared" si="5"/>
        <v>9</v>
      </c>
      <c r="V14" s="8"/>
      <c r="W14" s="10">
        <f t="shared" si="6"/>
        <v>960</v>
      </c>
      <c r="X14" s="9">
        <f t="shared" ref="X14:X19" si="12">W14/15</f>
        <v>64</v>
      </c>
      <c r="Y14" s="8" t="s">
        <v>33</v>
      </c>
    </row>
    <row r="15" spans="1:25" ht="24" customHeight="1" x14ac:dyDescent="0.25">
      <c r="A15" s="5">
        <f t="shared" si="0"/>
        <v>6</v>
      </c>
      <c r="B15" s="7" t="s">
        <v>44</v>
      </c>
      <c r="C15" s="3"/>
      <c r="D15" s="6" t="s">
        <v>40</v>
      </c>
      <c r="E15" s="3" t="s">
        <v>39</v>
      </c>
      <c r="F15" s="1" t="s">
        <v>38</v>
      </c>
      <c r="G15" s="10">
        <v>190</v>
      </c>
      <c r="H15" s="9">
        <f t="shared" si="7"/>
        <v>63.333333333333336</v>
      </c>
      <c r="I15" s="8">
        <f t="shared" si="1"/>
        <v>9</v>
      </c>
      <c r="J15" s="8">
        <v>188</v>
      </c>
      <c r="K15" s="9">
        <f t="shared" si="8"/>
        <v>62.666666666666664</v>
      </c>
      <c r="L15" s="8">
        <f t="shared" si="2"/>
        <v>9</v>
      </c>
      <c r="M15" s="8">
        <v>186.5</v>
      </c>
      <c r="N15" s="9">
        <f t="shared" si="9"/>
        <v>62.166666666666664</v>
      </c>
      <c r="O15" s="8">
        <f t="shared" si="3"/>
        <v>9</v>
      </c>
      <c r="P15" s="10">
        <v>201.5</v>
      </c>
      <c r="Q15" s="9">
        <f t="shared" si="10"/>
        <v>67.166666666666671</v>
      </c>
      <c r="R15" s="8">
        <f t="shared" si="4"/>
        <v>5</v>
      </c>
      <c r="S15" s="10">
        <v>193</v>
      </c>
      <c r="T15" s="9">
        <f t="shared" si="11"/>
        <v>64.333333333333329</v>
      </c>
      <c r="U15" s="8">
        <f t="shared" si="5"/>
        <v>2</v>
      </c>
      <c r="V15" s="8"/>
      <c r="W15" s="10">
        <f t="shared" si="6"/>
        <v>959</v>
      </c>
      <c r="X15" s="9">
        <f t="shared" si="12"/>
        <v>63.93333333333333</v>
      </c>
      <c r="Y15" s="8" t="s">
        <v>16</v>
      </c>
    </row>
    <row r="16" spans="1:25" ht="24" customHeight="1" x14ac:dyDescent="0.25">
      <c r="A16" s="5">
        <f t="shared" si="0"/>
        <v>7</v>
      </c>
      <c r="B16" s="7" t="s">
        <v>60</v>
      </c>
      <c r="C16" s="3" t="s">
        <v>16</v>
      </c>
      <c r="D16" s="6" t="s">
        <v>59</v>
      </c>
      <c r="E16" s="3" t="s">
        <v>11</v>
      </c>
      <c r="F16" s="1" t="s">
        <v>10</v>
      </c>
      <c r="G16" s="10">
        <v>195</v>
      </c>
      <c r="H16" s="9">
        <f t="shared" si="7"/>
        <v>65</v>
      </c>
      <c r="I16" s="8">
        <f t="shared" si="1"/>
        <v>6</v>
      </c>
      <c r="J16" s="8">
        <v>190</v>
      </c>
      <c r="K16" s="9">
        <f t="shared" si="8"/>
        <v>63.333333333333336</v>
      </c>
      <c r="L16" s="8">
        <f t="shared" si="2"/>
        <v>5</v>
      </c>
      <c r="M16" s="8">
        <v>190.5</v>
      </c>
      <c r="N16" s="9">
        <f t="shared" si="9"/>
        <v>63.5</v>
      </c>
      <c r="O16" s="8">
        <f t="shared" si="3"/>
        <v>6</v>
      </c>
      <c r="P16" s="10">
        <v>193</v>
      </c>
      <c r="Q16" s="9">
        <f t="shared" si="10"/>
        <v>64.333333333333329</v>
      </c>
      <c r="R16" s="8">
        <f t="shared" si="4"/>
        <v>8</v>
      </c>
      <c r="S16" s="10">
        <v>186.5</v>
      </c>
      <c r="T16" s="9">
        <f t="shared" si="11"/>
        <v>62.166666666666664</v>
      </c>
      <c r="U16" s="8">
        <f t="shared" si="5"/>
        <v>7</v>
      </c>
      <c r="V16" s="8"/>
      <c r="W16" s="10">
        <f t="shared" si="6"/>
        <v>955</v>
      </c>
      <c r="X16" s="9">
        <f t="shared" si="12"/>
        <v>63.666666666666664</v>
      </c>
      <c r="Y16" s="8" t="s">
        <v>33</v>
      </c>
    </row>
    <row r="17" spans="1:25" ht="24" customHeight="1" x14ac:dyDescent="0.25">
      <c r="A17" s="5">
        <f t="shared" si="0"/>
        <v>8</v>
      </c>
      <c r="B17" s="7" t="s">
        <v>43</v>
      </c>
      <c r="C17" s="12" t="s">
        <v>8</v>
      </c>
      <c r="D17" s="6" t="s">
        <v>42</v>
      </c>
      <c r="E17" s="3" t="s">
        <v>11</v>
      </c>
      <c r="F17" s="1" t="s">
        <v>10</v>
      </c>
      <c r="G17" s="10">
        <v>195.5</v>
      </c>
      <c r="H17" s="9">
        <f t="shared" si="7"/>
        <v>65.166666666666671</v>
      </c>
      <c r="I17" s="8">
        <f t="shared" si="1"/>
        <v>5</v>
      </c>
      <c r="J17" s="8">
        <v>189</v>
      </c>
      <c r="K17" s="9">
        <f t="shared" si="8"/>
        <v>63</v>
      </c>
      <c r="L17" s="8">
        <f t="shared" si="2"/>
        <v>6</v>
      </c>
      <c r="M17" s="8">
        <v>188</v>
      </c>
      <c r="N17" s="9">
        <f t="shared" si="9"/>
        <v>62.666666666666664</v>
      </c>
      <c r="O17" s="8">
        <f t="shared" si="3"/>
        <v>8</v>
      </c>
      <c r="P17" s="10">
        <v>187.5</v>
      </c>
      <c r="Q17" s="9">
        <f t="shared" si="10"/>
        <v>62.5</v>
      </c>
      <c r="R17" s="8">
        <f t="shared" si="4"/>
        <v>10</v>
      </c>
      <c r="S17" s="10">
        <v>184</v>
      </c>
      <c r="T17" s="9">
        <f t="shared" si="11"/>
        <v>61.333333333333336</v>
      </c>
      <c r="U17" s="8">
        <f t="shared" si="5"/>
        <v>8</v>
      </c>
      <c r="V17" s="8"/>
      <c r="W17" s="10">
        <f t="shared" si="6"/>
        <v>944</v>
      </c>
      <c r="X17" s="9">
        <f t="shared" si="12"/>
        <v>62.93333333333333</v>
      </c>
      <c r="Y17" s="8" t="s">
        <v>8</v>
      </c>
    </row>
    <row r="18" spans="1:25" ht="24" customHeight="1" x14ac:dyDescent="0.25">
      <c r="A18" s="5">
        <f t="shared" si="0"/>
        <v>9</v>
      </c>
      <c r="B18" s="13" t="s">
        <v>47</v>
      </c>
      <c r="C18" s="12" t="s">
        <v>8</v>
      </c>
      <c r="D18" s="14" t="s">
        <v>46</v>
      </c>
      <c r="E18" s="1" t="s">
        <v>6</v>
      </c>
      <c r="F18" s="1" t="s">
        <v>5</v>
      </c>
      <c r="G18" s="10">
        <v>188.5</v>
      </c>
      <c r="H18" s="9">
        <f t="shared" si="7"/>
        <v>62.833333333333336</v>
      </c>
      <c r="I18" s="8">
        <f t="shared" si="1"/>
        <v>10</v>
      </c>
      <c r="J18" s="8">
        <v>188.5</v>
      </c>
      <c r="K18" s="9">
        <f t="shared" si="8"/>
        <v>62.833333333333336</v>
      </c>
      <c r="L18" s="8">
        <f t="shared" si="2"/>
        <v>7</v>
      </c>
      <c r="M18" s="8">
        <v>191</v>
      </c>
      <c r="N18" s="9">
        <f t="shared" si="9"/>
        <v>63.666666666666664</v>
      </c>
      <c r="O18" s="8">
        <f t="shared" si="3"/>
        <v>5</v>
      </c>
      <c r="P18" s="10">
        <v>192</v>
      </c>
      <c r="Q18" s="9">
        <f t="shared" si="10"/>
        <v>64</v>
      </c>
      <c r="R18" s="8">
        <f t="shared" si="4"/>
        <v>9</v>
      </c>
      <c r="S18" s="10">
        <v>181.5</v>
      </c>
      <c r="T18" s="9">
        <f t="shared" si="11"/>
        <v>60.5</v>
      </c>
      <c r="U18" s="8">
        <f t="shared" si="5"/>
        <v>12</v>
      </c>
      <c r="V18" s="8"/>
      <c r="W18" s="10">
        <f t="shared" si="6"/>
        <v>941.5</v>
      </c>
      <c r="X18" s="9">
        <f t="shared" si="12"/>
        <v>62.766666666666666</v>
      </c>
      <c r="Y18" s="8" t="s">
        <v>8</v>
      </c>
    </row>
    <row r="19" spans="1:25" ht="24" customHeight="1" x14ac:dyDescent="0.25">
      <c r="A19" s="5">
        <f t="shared" si="0"/>
        <v>10</v>
      </c>
      <c r="B19" s="7" t="s">
        <v>22</v>
      </c>
      <c r="C19" s="3" t="s">
        <v>8</v>
      </c>
      <c r="D19" s="6" t="s">
        <v>21</v>
      </c>
      <c r="E19" s="3" t="s">
        <v>20</v>
      </c>
      <c r="F19" s="1" t="s">
        <v>19</v>
      </c>
      <c r="G19" s="10">
        <v>182.5</v>
      </c>
      <c r="H19" s="9">
        <f t="shared" si="7"/>
        <v>60.833333333333336</v>
      </c>
      <c r="I19" s="8">
        <f t="shared" si="1"/>
        <v>11</v>
      </c>
      <c r="J19" s="8">
        <v>179</v>
      </c>
      <c r="K19" s="9">
        <f t="shared" si="8"/>
        <v>59.666666666666664</v>
      </c>
      <c r="L19" s="8">
        <f t="shared" si="2"/>
        <v>11</v>
      </c>
      <c r="M19" s="8">
        <v>184.5</v>
      </c>
      <c r="N19" s="9">
        <f t="shared" si="9"/>
        <v>61.5</v>
      </c>
      <c r="O19" s="8">
        <f t="shared" si="3"/>
        <v>10</v>
      </c>
      <c r="P19" s="10">
        <v>183.5</v>
      </c>
      <c r="Q19" s="9">
        <f t="shared" si="10"/>
        <v>61.166666666666664</v>
      </c>
      <c r="R19" s="8">
        <f t="shared" si="4"/>
        <v>12</v>
      </c>
      <c r="S19" s="10">
        <v>190.5</v>
      </c>
      <c r="T19" s="9">
        <f t="shared" si="11"/>
        <v>63.5</v>
      </c>
      <c r="U19" s="8">
        <f t="shared" si="5"/>
        <v>5</v>
      </c>
      <c r="V19" s="8"/>
      <c r="W19" s="10">
        <f t="shared" si="6"/>
        <v>920</v>
      </c>
      <c r="X19" s="9">
        <f t="shared" si="12"/>
        <v>61.333333333333336</v>
      </c>
      <c r="Y19" s="8" t="s">
        <v>8</v>
      </c>
    </row>
    <row r="20" spans="1:25" ht="24" customHeight="1" x14ac:dyDescent="0.25">
      <c r="A20" s="5">
        <f t="shared" si="0"/>
        <v>11</v>
      </c>
      <c r="B20" s="7" t="s">
        <v>49</v>
      </c>
      <c r="C20" s="3"/>
      <c r="D20" s="6" t="s">
        <v>48</v>
      </c>
      <c r="E20" s="3" t="s">
        <v>39</v>
      </c>
      <c r="F20" s="1" t="s">
        <v>38</v>
      </c>
      <c r="G20" s="10">
        <v>179</v>
      </c>
      <c r="H20" s="9">
        <f>G20/3-1.5</f>
        <v>58.166666666666664</v>
      </c>
      <c r="I20" s="8">
        <f t="shared" si="1"/>
        <v>15</v>
      </c>
      <c r="J20" s="8">
        <v>180.5</v>
      </c>
      <c r="K20" s="9">
        <f>J20/3-1.5</f>
        <v>58.666666666666664</v>
      </c>
      <c r="L20" s="8">
        <f t="shared" si="2"/>
        <v>12</v>
      </c>
      <c r="M20" s="8">
        <v>185</v>
      </c>
      <c r="N20" s="9">
        <f>M20/3-1.5</f>
        <v>60.166666666666664</v>
      </c>
      <c r="O20" s="8">
        <f t="shared" si="3"/>
        <v>13</v>
      </c>
      <c r="P20" s="10">
        <v>191</v>
      </c>
      <c r="Q20" s="9">
        <f>P20/3-1.5</f>
        <v>62.166666666666664</v>
      </c>
      <c r="R20" s="8">
        <f t="shared" si="4"/>
        <v>11</v>
      </c>
      <c r="S20" s="10">
        <v>187</v>
      </c>
      <c r="T20" s="9">
        <f>S20/3-1.5</f>
        <v>60.833333333333336</v>
      </c>
      <c r="U20" s="8">
        <f t="shared" si="5"/>
        <v>11</v>
      </c>
      <c r="V20" s="8">
        <v>2</v>
      </c>
      <c r="W20" s="10">
        <f t="shared" si="6"/>
        <v>922.5</v>
      </c>
      <c r="X20" s="9">
        <f>W20/15-1.5</f>
        <v>60</v>
      </c>
      <c r="Y20" s="8" t="s">
        <v>16</v>
      </c>
    </row>
    <row r="21" spans="1:25" ht="24" customHeight="1" x14ac:dyDescent="0.25">
      <c r="A21" s="5">
        <f t="shared" si="0"/>
        <v>12</v>
      </c>
      <c r="B21" s="7" t="s">
        <v>29</v>
      </c>
      <c r="C21" s="3" t="s">
        <v>13</v>
      </c>
      <c r="D21" s="6" t="s">
        <v>28</v>
      </c>
      <c r="E21" s="3" t="s">
        <v>11</v>
      </c>
      <c r="F21" s="1" t="s">
        <v>10</v>
      </c>
      <c r="G21" s="10">
        <v>181.5</v>
      </c>
      <c r="H21" s="9">
        <f>G21/3</f>
        <v>60.5</v>
      </c>
      <c r="I21" s="8">
        <f t="shared" si="1"/>
        <v>12</v>
      </c>
      <c r="J21" s="8">
        <v>174.5</v>
      </c>
      <c r="K21" s="9">
        <f>J21/3</f>
        <v>58.166666666666664</v>
      </c>
      <c r="L21" s="8">
        <f t="shared" si="2"/>
        <v>13</v>
      </c>
      <c r="M21" s="8">
        <v>176.5</v>
      </c>
      <c r="N21" s="9">
        <f>M21/3</f>
        <v>58.833333333333336</v>
      </c>
      <c r="O21" s="8">
        <f t="shared" si="3"/>
        <v>14</v>
      </c>
      <c r="P21" s="10">
        <v>180</v>
      </c>
      <c r="Q21" s="9">
        <f>P21/3</f>
        <v>60</v>
      </c>
      <c r="R21" s="8">
        <f t="shared" si="4"/>
        <v>13</v>
      </c>
      <c r="S21" s="10">
        <v>179</v>
      </c>
      <c r="T21" s="9">
        <f>S21/3</f>
        <v>59.666666666666664</v>
      </c>
      <c r="U21" s="8">
        <f t="shared" si="5"/>
        <v>14</v>
      </c>
      <c r="V21" s="8"/>
      <c r="W21" s="10">
        <f t="shared" si="6"/>
        <v>891.5</v>
      </c>
      <c r="X21" s="9">
        <f>W21/15</f>
        <v>59.43333333333333</v>
      </c>
      <c r="Y21" s="8" t="s">
        <v>16</v>
      </c>
    </row>
    <row r="22" spans="1:25" ht="24" customHeight="1" x14ac:dyDescent="0.25">
      <c r="A22" s="5">
        <f t="shared" si="0"/>
        <v>13</v>
      </c>
      <c r="B22" s="7" t="s">
        <v>64</v>
      </c>
      <c r="C22" s="3"/>
      <c r="D22" s="6" t="s">
        <v>63</v>
      </c>
      <c r="E22" s="3" t="s">
        <v>39</v>
      </c>
      <c r="F22" s="1" t="s">
        <v>38</v>
      </c>
      <c r="G22" s="10">
        <v>178.5</v>
      </c>
      <c r="H22" s="9">
        <f>G22/3</f>
        <v>59.5</v>
      </c>
      <c r="I22" s="8">
        <f t="shared" si="1"/>
        <v>13</v>
      </c>
      <c r="J22" s="8">
        <v>165</v>
      </c>
      <c r="K22" s="9">
        <f>J22/3</f>
        <v>55</v>
      </c>
      <c r="L22" s="8">
        <f t="shared" si="2"/>
        <v>17</v>
      </c>
      <c r="M22" s="8">
        <v>175</v>
      </c>
      <c r="N22" s="9">
        <f>M22/3</f>
        <v>58.333333333333336</v>
      </c>
      <c r="O22" s="8">
        <f t="shared" si="3"/>
        <v>15</v>
      </c>
      <c r="P22" s="10">
        <v>177.5</v>
      </c>
      <c r="Q22" s="9">
        <f>P22/3</f>
        <v>59.166666666666664</v>
      </c>
      <c r="R22" s="8">
        <f t="shared" si="4"/>
        <v>14</v>
      </c>
      <c r="S22" s="10">
        <v>180</v>
      </c>
      <c r="T22" s="9">
        <f>S22/3</f>
        <v>60</v>
      </c>
      <c r="U22" s="8">
        <f t="shared" si="5"/>
        <v>13</v>
      </c>
      <c r="V22" s="8"/>
      <c r="W22" s="10">
        <f t="shared" si="6"/>
        <v>876</v>
      </c>
      <c r="X22" s="9">
        <f>W22/15</f>
        <v>58.4</v>
      </c>
      <c r="Y22" s="8" t="s">
        <v>13</v>
      </c>
    </row>
    <row r="23" spans="1:25" ht="24" customHeight="1" x14ac:dyDescent="0.25">
      <c r="A23" s="5">
        <f t="shared" si="0"/>
        <v>14</v>
      </c>
      <c r="B23" s="7" t="s">
        <v>27</v>
      </c>
      <c r="C23" s="3" t="s">
        <v>8</v>
      </c>
      <c r="D23" s="6" t="s">
        <v>26</v>
      </c>
      <c r="E23" s="3" t="s">
        <v>11</v>
      </c>
      <c r="F23" s="1" t="s">
        <v>10</v>
      </c>
      <c r="G23" s="10">
        <v>178.5</v>
      </c>
      <c r="H23" s="9">
        <f>G23/3</f>
        <v>59.5</v>
      </c>
      <c r="I23" s="8">
        <f t="shared" si="1"/>
        <v>13</v>
      </c>
      <c r="J23" s="8">
        <v>173</v>
      </c>
      <c r="K23" s="9">
        <f>J23/3</f>
        <v>57.666666666666664</v>
      </c>
      <c r="L23" s="8">
        <f t="shared" si="2"/>
        <v>15</v>
      </c>
      <c r="M23" s="8">
        <v>181.5</v>
      </c>
      <c r="N23" s="9">
        <f>M23/3</f>
        <v>60.5</v>
      </c>
      <c r="O23" s="8">
        <f t="shared" si="3"/>
        <v>12</v>
      </c>
      <c r="P23" s="10">
        <v>151</v>
      </c>
      <c r="Q23" s="9">
        <f>P23/3</f>
        <v>50.333333333333336</v>
      </c>
      <c r="R23" s="8">
        <f t="shared" si="4"/>
        <v>18</v>
      </c>
      <c r="S23" s="10">
        <v>168</v>
      </c>
      <c r="T23" s="9">
        <f>S23/3</f>
        <v>56</v>
      </c>
      <c r="U23" s="8">
        <f t="shared" si="5"/>
        <v>15</v>
      </c>
      <c r="V23" s="8"/>
      <c r="W23" s="10">
        <f t="shared" si="6"/>
        <v>852</v>
      </c>
      <c r="X23" s="9">
        <f>W23/15</f>
        <v>56.8</v>
      </c>
      <c r="Y23" s="8" t="s">
        <v>13</v>
      </c>
    </row>
    <row r="24" spans="1:25" ht="24" customHeight="1" x14ac:dyDescent="0.25">
      <c r="A24" s="5">
        <f t="shared" si="0"/>
        <v>15</v>
      </c>
      <c r="B24" s="4" t="s">
        <v>58</v>
      </c>
      <c r="C24" s="3" t="s">
        <v>33</v>
      </c>
      <c r="D24" s="14" t="s">
        <v>46</v>
      </c>
      <c r="E24" s="1" t="s">
        <v>6</v>
      </c>
      <c r="F24" s="1" t="s">
        <v>5</v>
      </c>
      <c r="G24" s="10">
        <v>169</v>
      </c>
      <c r="H24" s="9">
        <f>G24/3-1.5</f>
        <v>54.833333333333336</v>
      </c>
      <c r="I24" s="8">
        <f t="shared" si="1"/>
        <v>17</v>
      </c>
      <c r="J24" s="8">
        <v>178.5</v>
      </c>
      <c r="K24" s="9">
        <f>J24/3-1.5</f>
        <v>58</v>
      </c>
      <c r="L24" s="8">
        <f t="shared" si="2"/>
        <v>14</v>
      </c>
      <c r="M24" s="8">
        <v>178.5</v>
      </c>
      <c r="N24" s="9">
        <f>M24/3-1.5</f>
        <v>58</v>
      </c>
      <c r="O24" s="8">
        <f t="shared" si="3"/>
        <v>17</v>
      </c>
      <c r="P24" s="10">
        <v>176</v>
      </c>
      <c r="Q24" s="9">
        <f>P24/3-1.5</f>
        <v>57.166666666666664</v>
      </c>
      <c r="R24" s="8">
        <f t="shared" si="4"/>
        <v>15</v>
      </c>
      <c r="S24" s="10">
        <v>172</v>
      </c>
      <c r="T24" s="9">
        <f>S24/3-1.5</f>
        <v>55.833333333333336</v>
      </c>
      <c r="U24" s="8">
        <f t="shared" si="5"/>
        <v>16</v>
      </c>
      <c r="V24" s="8">
        <v>2</v>
      </c>
      <c r="W24" s="10">
        <f t="shared" si="6"/>
        <v>874</v>
      </c>
      <c r="X24" s="9">
        <f>W24/15-1.5</f>
        <v>56.766666666666666</v>
      </c>
      <c r="Y24" s="8" t="s">
        <v>13</v>
      </c>
    </row>
    <row r="25" spans="1:25" ht="24" customHeight="1" x14ac:dyDescent="0.25">
      <c r="A25" s="5">
        <f t="shared" si="0"/>
        <v>16</v>
      </c>
      <c r="B25" s="7" t="s">
        <v>36</v>
      </c>
      <c r="C25" s="3" t="s">
        <v>13</v>
      </c>
      <c r="D25" s="6" t="s">
        <v>28</v>
      </c>
      <c r="E25" s="3" t="s">
        <v>11</v>
      </c>
      <c r="F25" s="1" t="s">
        <v>10</v>
      </c>
      <c r="G25" s="10">
        <v>173</v>
      </c>
      <c r="H25" s="9">
        <f>G25/3-0.5</f>
        <v>57.166666666666664</v>
      </c>
      <c r="I25" s="8">
        <f t="shared" si="1"/>
        <v>16</v>
      </c>
      <c r="J25" s="8">
        <v>170</v>
      </c>
      <c r="K25" s="9">
        <f>J25/3-0.5</f>
        <v>56.166666666666664</v>
      </c>
      <c r="L25" s="8">
        <f t="shared" si="2"/>
        <v>16</v>
      </c>
      <c r="M25" s="8">
        <v>168.5</v>
      </c>
      <c r="N25" s="9">
        <f>M25/3-0.5</f>
        <v>55.666666666666664</v>
      </c>
      <c r="O25" s="8">
        <f t="shared" si="3"/>
        <v>18</v>
      </c>
      <c r="P25" s="10">
        <v>171</v>
      </c>
      <c r="Q25" s="9">
        <f>P25/3-0.5</f>
        <v>56.5</v>
      </c>
      <c r="R25" s="8">
        <f t="shared" si="4"/>
        <v>16</v>
      </c>
      <c r="S25" s="10">
        <v>169</v>
      </c>
      <c r="T25" s="9">
        <f>S25/3-0.5</f>
        <v>55.833333333333336</v>
      </c>
      <c r="U25" s="8">
        <f t="shared" si="5"/>
        <v>16</v>
      </c>
      <c r="V25" s="8">
        <v>1</v>
      </c>
      <c r="W25" s="10">
        <f t="shared" si="6"/>
        <v>851.5</v>
      </c>
      <c r="X25" s="9">
        <f>W25/15-0.5</f>
        <v>56.266666666666666</v>
      </c>
      <c r="Y25" s="8" t="s">
        <v>13</v>
      </c>
    </row>
    <row r="26" spans="1:25" ht="24" customHeight="1" x14ac:dyDescent="0.25">
      <c r="A26" s="5">
        <f t="shared" si="0"/>
        <v>17</v>
      </c>
      <c r="B26" s="7" t="s">
        <v>57</v>
      </c>
      <c r="C26" s="3" t="s">
        <v>33</v>
      </c>
      <c r="D26" s="6" t="s">
        <v>56</v>
      </c>
      <c r="E26" s="3" t="s">
        <v>53</v>
      </c>
      <c r="F26" s="1" t="s">
        <v>52</v>
      </c>
      <c r="G26" s="10">
        <v>156.5</v>
      </c>
      <c r="H26" s="9">
        <f>G26/3</f>
        <v>52.166666666666664</v>
      </c>
      <c r="I26" s="8">
        <f t="shared" si="1"/>
        <v>18</v>
      </c>
      <c r="J26" s="8">
        <v>162</v>
      </c>
      <c r="K26" s="9">
        <f>J26/3</f>
        <v>54</v>
      </c>
      <c r="L26" s="8">
        <f t="shared" si="2"/>
        <v>18</v>
      </c>
      <c r="M26" s="8">
        <v>175</v>
      </c>
      <c r="N26" s="9">
        <f>M26/3</f>
        <v>58.333333333333336</v>
      </c>
      <c r="O26" s="8">
        <f t="shared" si="3"/>
        <v>15</v>
      </c>
      <c r="P26" s="10">
        <v>164</v>
      </c>
      <c r="Q26" s="9">
        <f>P26/3</f>
        <v>54.666666666666664</v>
      </c>
      <c r="R26" s="8">
        <f t="shared" si="4"/>
        <v>17</v>
      </c>
      <c r="S26" s="10">
        <v>163.5</v>
      </c>
      <c r="T26" s="9">
        <f>S26/3</f>
        <v>54.5</v>
      </c>
      <c r="U26" s="8">
        <f t="shared" si="5"/>
        <v>18</v>
      </c>
      <c r="V26" s="8"/>
      <c r="W26" s="10">
        <f t="shared" si="6"/>
        <v>821</v>
      </c>
      <c r="X26" s="9">
        <f>W26/15</f>
        <v>54.733333333333334</v>
      </c>
      <c r="Y26" s="8" t="s">
        <v>13</v>
      </c>
    </row>
    <row r="28" spans="1:25" x14ac:dyDescent="0.25">
      <c r="B28" t="s">
        <v>3</v>
      </c>
      <c r="S28" s="34" t="s">
        <v>2</v>
      </c>
      <c r="T28" s="34"/>
      <c r="U28" s="34"/>
      <c r="V28" s="34"/>
    </row>
    <row r="29" spans="1:25" x14ac:dyDescent="0.25">
      <c r="B29" t="s">
        <v>1</v>
      </c>
      <c r="S29" s="34" t="s">
        <v>0</v>
      </c>
      <c r="T29" s="34"/>
      <c r="U29" s="34"/>
      <c r="V29" s="34"/>
    </row>
  </sheetData>
  <mergeCells count="23">
    <mergeCell ref="S28:V28"/>
    <mergeCell ref="S29:V29"/>
    <mergeCell ref="F7:F8"/>
    <mergeCell ref="G7:I7"/>
    <mergeCell ref="P7:R7"/>
    <mergeCell ref="S7:U7"/>
    <mergeCell ref="V7:V8"/>
    <mergeCell ref="W6:X6"/>
    <mergeCell ref="A7:A8"/>
    <mergeCell ref="B7:B8"/>
    <mergeCell ref="C7:C8"/>
    <mergeCell ref="Y7:Y8"/>
    <mergeCell ref="W7:W8"/>
    <mergeCell ref="D7:D8"/>
    <mergeCell ref="X7:X8"/>
    <mergeCell ref="J7:L7"/>
    <mergeCell ref="M7:O7"/>
    <mergeCell ref="E7:E8"/>
    <mergeCell ref="A1:X1"/>
    <mergeCell ref="A2:X2"/>
    <mergeCell ref="A3:X3"/>
    <mergeCell ref="A4:X4"/>
    <mergeCell ref="A5:X5"/>
  </mergeCells>
  <pageMargins left="0" right="0" top="0" bottom="0" header="0.31496062992125984" footer="0.31496062992125984"/>
  <pageSetup paperSize="9" scale="71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5"/>
  <sheetViews>
    <sheetView topLeftCell="C1" workbookViewId="0">
      <selection activeCell="E18" sqref="E18"/>
    </sheetView>
  </sheetViews>
  <sheetFormatPr defaultRowHeight="15" x14ac:dyDescent="0.25"/>
  <cols>
    <col min="1" max="1" width="4" customWidth="1"/>
    <col min="2" max="2" width="21.42578125" customWidth="1"/>
    <col min="3" max="3" width="5.42578125" customWidth="1"/>
    <col min="4" max="4" width="43.7109375" customWidth="1"/>
    <col min="5" max="5" width="14.7109375" customWidth="1"/>
    <col min="6" max="6" width="17.140625" customWidth="1"/>
    <col min="7" max="7" width="5.42578125" customWidth="1"/>
    <col min="8" max="8" width="6.140625" customWidth="1"/>
    <col min="9" max="9" width="2.7109375" customWidth="1"/>
    <col min="10" max="10" width="6.140625" customWidth="1"/>
    <col min="11" max="11" width="6.85546875" customWidth="1"/>
    <col min="12" max="12" width="2.7109375" customWidth="1"/>
    <col min="13" max="13" width="5.28515625" customWidth="1"/>
    <col min="14" max="14" width="5.5703125" customWidth="1"/>
    <col min="15" max="15" width="2.7109375" customWidth="1"/>
    <col min="16" max="16" width="6" customWidth="1"/>
    <col min="17" max="17" width="6.85546875" customWidth="1"/>
    <col min="18" max="18" width="2.7109375" customWidth="1"/>
    <col min="19" max="19" width="5.5703125" customWidth="1"/>
    <col min="20" max="20" width="7" customWidth="1"/>
    <col min="21" max="21" width="2.42578125" customWidth="1"/>
    <col min="22" max="22" width="3" customWidth="1"/>
    <col min="23" max="23" width="8" customWidth="1"/>
    <col min="24" max="24" width="7.5703125" customWidth="1"/>
    <col min="25" max="25" width="3.140625" customWidth="1"/>
  </cols>
  <sheetData>
    <row r="1" spans="1:25" ht="18" x14ac:dyDescent="0.25">
      <c r="A1" s="35" t="s">
        <v>93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</row>
    <row r="2" spans="1:25" ht="15" customHeight="1" x14ac:dyDescent="0.25">
      <c r="A2" s="36" t="s">
        <v>92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</row>
    <row r="3" spans="1:25" x14ac:dyDescent="0.25">
      <c r="A3" s="37" t="s">
        <v>91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</row>
    <row r="4" spans="1:25" ht="15.75" x14ac:dyDescent="0.25">
      <c r="A4" s="38" t="s">
        <v>127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</row>
    <row r="5" spans="1:25" x14ac:dyDescent="0.25">
      <c r="A5" s="39" t="s">
        <v>126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</row>
    <row r="6" spans="1:25" ht="15.75" x14ac:dyDescent="0.25">
      <c r="A6" s="59" t="s">
        <v>11</v>
      </c>
      <c r="B6" s="59"/>
      <c r="C6" s="22"/>
      <c r="D6" s="22"/>
      <c r="E6" s="21"/>
      <c r="S6" s="25"/>
      <c r="W6" s="58" t="s">
        <v>88</v>
      </c>
      <c r="X6" s="58"/>
      <c r="Y6" s="58"/>
    </row>
    <row r="7" spans="1:25" ht="25.5" customHeight="1" x14ac:dyDescent="0.25">
      <c r="A7" s="30" t="s">
        <v>69</v>
      </c>
      <c r="B7" s="27" t="s">
        <v>87</v>
      </c>
      <c r="C7" s="30" t="s">
        <v>86</v>
      </c>
      <c r="D7" s="27" t="s">
        <v>85</v>
      </c>
      <c r="E7" s="27" t="s">
        <v>84</v>
      </c>
      <c r="F7" s="27" t="s">
        <v>83</v>
      </c>
      <c r="G7" s="29" t="s">
        <v>82</v>
      </c>
      <c r="H7" s="29"/>
      <c r="I7" s="29"/>
      <c r="J7" s="40" t="s">
        <v>81</v>
      </c>
      <c r="K7" s="41"/>
      <c r="L7" s="42"/>
      <c r="M7" s="40" t="s">
        <v>80</v>
      </c>
      <c r="N7" s="41"/>
      <c r="O7" s="42"/>
      <c r="P7" s="29" t="s">
        <v>79</v>
      </c>
      <c r="Q7" s="29"/>
      <c r="R7" s="29"/>
      <c r="S7" s="29" t="s">
        <v>78</v>
      </c>
      <c r="T7" s="29"/>
      <c r="U7" s="29"/>
      <c r="V7" s="30" t="s">
        <v>125</v>
      </c>
      <c r="W7" s="30" t="s">
        <v>76</v>
      </c>
      <c r="X7" s="46" t="s">
        <v>75</v>
      </c>
      <c r="Y7" s="57" t="s">
        <v>124</v>
      </c>
    </row>
    <row r="8" spans="1:25" ht="34.5" customHeight="1" x14ac:dyDescent="0.25">
      <c r="A8" s="31"/>
      <c r="B8" s="28"/>
      <c r="C8" s="31"/>
      <c r="D8" s="28"/>
      <c r="E8" s="28"/>
      <c r="F8" s="28"/>
      <c r="G8" s="19" t="s">
        <v>71</v>
      </c>
      <c r="H8" s="18" t="s">
        <v>70</v>
      </c>
      <c r="I8" s="17" t="s">
        <v>69</v>
      </c>
      <c r="J8" s="17" t="s">
        <v>71</v>
      </c>
      <c r="K8" s="17" t="s">
        <v>70</v>
      </c>
      <c r="L8" s="17" t="s">
        <v>69</v>
      </c>
      <c r="M8" s="17" t="s">
        <v>71</v>
      </c>
      <c r="N8" s="17" t="s">
        <v>70</v>
      </c>
      <c r="O8" s="17" t="s">
        <v>69</v>
      </c>
      <c r="P8" s="19" t="s">
        <v>71</v>
      </c>
      <c r="Q8" s="18" t="s">
        <v>70</v>
      </c>
      <c r="R8" s="17" t="s">
        <v>69</v>
      </c>
      <c r="S8" s="19" t="s">
        <v>71</v>
      </c>
      <c r="T8" s="18" t="s">
        <v>70</v>
      </c>
      <c r="U8" s="17" t="s">
        <v>69</v>
      </c>
      <c r="V8" s="31"/>
      <c r="W8" s="31"/>
      <c r="X8" s="47"/>
      <c r="Y8" s="56"/>
    </row>
    <row r="9" spans="1:25" ht="25.5" customHeight="1" x14ac:dyDescent="0.25">
      <c r="A9" s="55">
        <f>RANK(X9,X$9:X$22,0)</f>
        <v>1</v>
      </c>
      <c r="B9" s="7" t="s">
        <v>123</v>
      </c>
      <c r="C9" s="3" t="s">
        <v>101</v>
      </c>
      <c r="D9" s="6" t="s">
        <v>122</v>
      </c>
      <c r="E9" s="3" t="s">
        <v>121</v>
      </c>
      <c r="F9" s="1" t="s">
        <v>52</v>
      </c>
      <c r="G9" s="54">
        <v>234.5</v>
      </c>
      <c r="H9" s="53">
        <f>G9/3.4</f>
        <v>68.970588235294116</v>
      </c>
      <c r="I9" s="5">
        <f>RANK(G9,G$9:G$22,0)</f>
        <v>1</v>
      </c>
      <c r="J9" s="5">
        <v>232.5</v>
      </c>
      <c r="K9" s="53">
        <f>J9/3.4</f>
        <v>68.382352941176478</v>
      </c>
      <c r="L9" s="5">
        <f>RANK(J9,J$9:J$22,0)</f>
        <v>1</v>
      </c>
      <c r="M9" s="5">
        <v>226</v>
      </c>
      <c r="N9" s="53">
        <f>M9/3.4</f>
        <v>66.470588235294116</v>
      </c>
      <c r="O9" s="5">
        <f>RANK(M9,M$9:M$22,0)</f>
        <v>2</v>
      </c>
      <c r="P9" s="54">
        <v>222.5</v>
      </c>
      <c r="Q9" s="53">
        <f>P9/3.4</f>
        <v>65.441176470588232</v>
      </c>
      <c r="R9" s="5">
        <f>RANK(P9,P$9:P$22,0)</f>
        <v>4</v>
      </c>
      <c r="S9" s="54">
        <v>231</v>
      </c>
      <c r="T9" s="53">
        <f>S9/3.4</f>
        <v>67.941176470588232</v>
      </c>
      <c r="U9" s="5">
        <f>RANK(S9,S$9:S$22,0)</f>
        <v>1</v>
      </c>
      <c r="V9" s="5"/>
      <c r="W9" s="54">
        <f>G9+P9+S9+M9+J9</f>
        <v>1146.5</v>
      </c>
      <c r="X9" s="53">
        <f>W9/17</f>
        <v>67.441176470588232</v>
      </c>
      <c r="Y9" s="5" t="s">
        <v>101</v>
      </c>
    </row>
    <row r="10" spans="1:25" ht="25.5" customHeight="1" x14ac:dyDescent="0.25">
      <c r="A10" s="55">
        <f>RANK(X10,X$9:X$22,0)</f>
        <v>2</v>
      </c>
      <c r="B10" s="7" t="s">
        <v>102</v>
      </c>
      <c r="C10" s="3" t="s">
        <v>101</v>
      </c>
      <c r="D10" s="6" t="s">
        <v>120</v>
      </c>
      <c r="E10" s="3" t="s">
        <v>11</v>
      </c>
      <c r="F10" s="1" t="s">
        <v>10</v>
      </c>
      <c r="G10" s="54">
        <v>229.5</v>
      </c>
      <c r="H10" s="53">
        <f>G10/3.4</f>
        <v>67.5</v>
      </c>
      <c r="I10" s="5">
        <f>RANK(G10,G$9:G$22,0)</f>
        <v>2</v>
      </c>
      <c r="J10" s="5">
        <v>223.5</v>
      </c>
      <c r="K10" s="53">
        <f>J10/3.4</f>
        <v>65.735294117647058</v>
      </c>
      <c r="L10" s="5">
        <f>RANK(J10,J$9:J$22,0)</f>
        <v>3</v>
      </c>
      <c r="M10" s="5">
        <v>222</v>
      </c>
      <c r="N10" s="53">
        <f>M10/3.4</f>
        <v>65.294117647058826</v>
      </c>
      <c r="O10" s="5">
        <f>RANK(M10,M$9:M$22,0)</f>
        <v>5</v>
      </c>
      <c r="P10" s="54">
        <v>226</v>
      </c>
      <c r="Q10" s="53">
        <f>P10/3.4</f>
        <v>66.470588235294116</v>
      </c>
      <c r="R10" s="5">
        <f>RANK(P10,P$9:P$22,0)</f>
        <v>1</v>
      </c>
      <c r="S10" s="54">
        <v>226.5</v>
      </c>
      <c r="T10" s="53">
        <f>S10/3.4</f>
        <v>66.617647058823536</v>
      </c>
      <c r="U10" s="5">
        <f>RANK(S10,S$9:S$22,0)</f>
        <v>2</v>
      </c>
      <c r="V10" s="5"/>
      <c r="W10" s="54">
        <f>G10+P10+S10+M10+J10</f>
        <v>1127.5</v>
      </c>
      <c r="X10" s="53">
        <f>W10/17</f>
        <v>66.32352941176471</v>
      </c>
      <c r="Y10" s="5" t="s">
        <v>101</v>
      </c>
    </row>
    <row r="11" spans="1:25" ht="25.5" customHeight="1" x14ac:dyDescent="0.25">
      <c r="A11" s="55">
        <f>RANK(X11,X$9:X$22,0)</f>
        <v>3</v>
      </c>
      <c r="B11" s="7" t="s">
        <v>119</v>
      </c>
      <c r="C11" s="3" t="s">
        <v>33</v>
      </c>
      <c r="D11" s="6" t="s">
        <v>118</v>
      </c>
      <c r="E11" s="3" t="s">
        <v>53</v>
      </c>
      <c r="F11" s="1" t="s">
        <v>52</v>
      </c>
      <c r="G11" s="54">
        <v>228</v>
      </c>
      <c r="H11" s="53">
        <f>G11/3.4</f>
        <v>67.058823529411768</v>
      </c>
      <c r="I11" s="5">
        <f>RANK(G11,G$9:G$22,0)</f>
        <v>5</v>
      </c>
      <c r="J11" s="5">
        <v>221.5</v>
      </c>
      <c r="K11" s="53">
        <f>J11/3.4</f>
        <v>65.14705882352942</v>
      </c>
      <c r="L11" s="5">
        <f>RANK(J11,J$9:J$22,0)</f>
        <v>4</v>
      </c>
      <c r="M11" s="5">
        <v>225</v>
      </c>
      <c r="N11" s="53">
        <f>M11/3.4</f>
        <v>66.17647058823529</v>
      </c>
      <c r="O11" s="5">
        <f>RANK(M11,M$9:M$22,0)</f>
        <v>3</v>
      </c>
      <c r="P11" s="54">
        <v>225</v>
      </c>
      <c r="Q11" s="53">
        <f>P11/3.4</f>
        <v>66.17647058823529</v>
      </c>
      <c r="R11" s="5">
        <f>RANK(P11,P$9:P$22,0)</f>
        <v>2</v>
      </c>
      <c r="S11" s="54">
        <v>223</v>
      </c>
      <c r="T11" s="53">
        <f>S11/3.4</f>
        <v>65.588235294117652</v>
      </c>
      <c r="U11" s="5">
        <f>RANK(S11,S$9:S$22,0)</f>
        <v>5</v>
      </c>
      <c r="V11" s="5"/>
      <c r="W11" s="54">
        <f>G11+P11+S11+M11+J11</f>
        <v>1122.5</v>
      </c>
      <c r="X11" s="53">
        <f>W11/17</f>
        <v>66.029411764705884</v>
      </c>
      <c r="Y11" s="5" t="s">
        <v>101</v>
      </c>
    </row>
    <row r="12" spans="1:25" ht="25.5" customHeight="1" x14ac:dyDescent="0.25">
      <c r="A12" s="55">
        <f>RANK(X12,X$9:X$22,0)</f>
        <v>4</v>
      </c>
      <c r="B12" s="7" t="s">
        <v>117</v>
      </c>
      <c r="C12" s="3">
        <v>2</v>
      </c>
      <c r="D12" s="6" t="s">
        <v>59</v>
      </c>
      <c r="E12" s="3" t="s">
        <v>11</v>
      </c>
      <c r="F12" s="1" t="s">
        <v>10</v>
      </c>
      <c r="G12" s="54">
        <v>229</v>
      </c>
      <c r="H12" s="53">
        <f>G12/3.4</f>
        <v>67.352941176470594</v>
      </c>
      <c r="I12" s="5">
        <f>RANK(G12,G$9:G$22,0)</f>
        <v>3</v>
      </c>
      <c r="J12" s="5">
        <v>225</v>
      </c>
      <c r="K12" s="53">
        <f>J12/3.4</f>
        <v>66.17647058823529</v>
      </c>
      <c r="L12" s="5">
        <f>RANK(J12,J$9:J$22,0)</f>
        <v>2</v>
      </c>
      <c r="M12" s="5">
        <v>219</v>
      </c>
      <c r="N12" s="53">
        <f>M12/3.4</f>
        <v>64.411764705882348</v>
      </c>
      <c r="O12" s="5">
        <f>RANK(M12,M$9:M$22,0)</f>
        <v>6</v>
      </c>
      <c r="P12" s="54">
        <v>218</v>
      </c>
      <c r="Q12" s="53">
        <f>P12/3.4</f>
        <v>64.117647058823536</v>
      </c>
      <c r="R12" s="5">
        <f>RANK(P12,P$9:P$22,0)</f>
        <v>7</v>
      </c>
      <c r="S12" s="54">
        <v>223.5</v>
      </c>
      <c r="T12" s="53">
        <f>S12/3.4</f>
        <v>65.735294117647058</v>
      </c>
      <c r="U12" s="5">
        <f>RANK(S12,S$9:S$22,0)</f>
        <v>4</v>
      </c>
      <c r="V12" s="5"/>
      <c r="W12" s="54">
        <f>G12+P12+S12+M12+J12</f>
        <v>1114.5</v>
      </c>
      <c r="X12" s="53">
        <f>W12/17</f>
        <v>65.558823529411768</v>
      </c>
      <c r="Y12" s="5" t="s">
        <v>101</v>
      </c>
    </row>
    <row r="13" spans="1:25" ht="25.5" customHeight="1" x14ac:dyDescent="0.25">
      <c r="A13" s="55">
        <f>RANK(X13,X$9:X$22,0)</f>
        <v>4</v>
      </c>
      <c r="B13" s="7" t="s">
        <v>116</v>
      </c>
      <c r="C13" s="3">
        <v>2</v>
      </c>
      <c r="D13" s="6" t="s">
        <v>115</v>
      </c>
      <c r="E13" s="3" t="s">
        <v>53</v>
      </c>
      <c r="F13" s="1" t="s">
        <v>52</v>
      </c>
      <c r="G13" s="54">
        <v>222.5</v>
      </c>
      <c r="H13" s="53">
        <f>G13/3.4</f>
        <v>65.441176470588232</v>
      </c>
      <c r="I13" s="5">
        <f>RANK(G13,G$9:G$22,0)</f>
        <v>7</v>
      </c>
      <c r="J13" s="5">
        <v>221.5</v>
      </c>
      <c r="K13" s="53">
        <f>J13/3.4</f>
        <v>65.14705882352942</v>
      </c>
      <c r="L13" s="5">
        <f>RANK(J13,J$9:J$22,0)</f>
        <v>4</v>
      </c>
      <c r="M13" s="5">
        <v>228</v>
      </c>
      <c r="N13" s="53">
        <f>M13/3.4</f>
        <v>67.058823529411768</v>
      </c>
      <c r="O13" s="5">
        <f>RANK(M13,M$9:M$22,0)</f>
        <v>1</v>
      </c>
      <c r="P13" s="54">
        <v>220</v>
      </c>
      <c r="Q13" s="53">
        <f>P13/3.4</f>
        <v>64.705882352941174</v>
      </c>
      <c r="R13" s="5">
        <f>RANK(P13,P$9:P$22,0)</f>
        <v>5</v>
      </c>
      <c r="S13" s="54">
        <v>222.5</v>
      </c>
      <c r="T13" s="53">
        <f>S13/3.4</f>
        <v>65.441176470588232</v>
      </c>
      <c r="U13" s="5">
        <f>RANK(S13,S$9:S$22,0)</f>
        <v>7</v>
      </c>
      <c r="V13" s="5"/>
      <c r="W13" s="54">
        <f>G13+P13+S13+M13+J13</f>
        <v>1114.5</v>
      </c>
      <c r="X13" s="53">
        <f>W13/17</f>
        <v>65.558823529411768</v>
      </c>
      <c r="Y13" s="5" t="s">
        <v>101</v>
      </c>
    </row>
    <row r="14" spans="1:25" ht="25.5" customHeight="1" x14ac:dyDescent="0.25">
      <c r="A14" s="55">
        <f>RANK(X14,X$9:X$22,0)</f>
        <v>6</v>
      </c>
      <c r="B14" s="7" t="s">
        <v>114</v>
      </c>
      <c r="C14" s="3">
        <v>1</v>
      </c>
      <c r="D14" s="6" t="s">
        <v>113</v>
      </c>
      <c r="E14" s="3" t="s">
        <v>20</v>
      </c>
      <c r="F14" s="1" t="s">
        <v>19</v>
      </c>
      <c r="G14" s="54">
        <v>229</v>
      </c>
      <c r="H14" s="53">
        <f>G14/3.4</f>
        <v>67.352941176470594</v>
      </c>
      <c r="I14" s="5">
        <f>RANK(G14,G$9:G$22,0)</f>
        <v>3</v>
      </c>
      <c r="J14" s="5">
        <v>213.5</v>
      </c>
      <c r="K14" s="53">
        <f>J14/3.4</f>
        <v>62.794117647058826</v>
      </c>
      <c r="L14" s="5">
        <f>RANK(J14,J$9:J$22,0)</f>
        <v>7</v>
      </c>
      <c r="M14" s="5">
        <v>224</v>
      </c>
      <c r="N14" s="53">
        <f>M14/3.4</f>
        <v>65.882352941176478</v>
      </c>
      <c r="O14" s="5">
        <f>RANK(M14,M$9:M$22,0)</f>
        <v>4</v>
      </c>
      <c r="P14" s="54">
        <v>219</v>
      </c>
      <c r="Q14" s="53">
        <f>P14/3.4</f>
        <v>64.411764705882348</v>
      </c>
      <c r="R14" s="5">
        <f>RANK(P14,P$9:P$22,0)</f>
        <v>6</v>
      </c>
      <c r="S14" s="54">
        <v>223</v>
      </c>
      <c r="T14" s="53">
        <f>S14/3.4</f>
        <v>65.588235294117652</v>
      </c>
      <c r="U14" s="5">
        <f>RANK(S14,S$9:S$22,0)</f>
        <v>5</v>
      </c>
      <c r="V14" s="5"/>
      <c r="W14" s="54">
        <f>G14+P14+S14+M14+J14</f>
        <v>1108.5</v>
      </c>
      <c r="X14" s="53">
        <f>W14/17</f>
        <v>65.205882352941174</v>
      </c>
      <c r="Y14" s="5" t="s">
        <v>101</v>
      </c>
    </row>
    <row r="15" spans="1:25" ht="25.5" customHeight="1" x14ac:dyDescent="0.25">
      <c r="A15" s="55">
        <f>RANK(X15,X$9:X$22,0)</f>
        <v>7</v>
      </c>
      <c r="B15" s="7" t="s">
        <v>112</v>
      </c>
      <c r="C15" s="3" t="s">
        <v>101</v>
      </c>
      <c r="D15" s="6" t="s">
        <v>111</v>
      </c>
      <c r="E15" s="3" t="s">
        <v>53</v>
      </c>
      <c r="F15" s="1" t="s">
        <v>52</v>
      </c>
      <c r="G15" s="54">
        <v>224.5</v>
      </c>
      <c r="H15" s="53">
        <f>G15/3.4</f>
        <v>66.029411764705884</v>
      </c>
      <c r="I15" s="5">
        <f>RANK(G15,G$9:G$22,0)</f>
        <v>6</v>
      </c>
      <c r="J15" s="5">
        <v>219.5</v>
      </c>
      <c r="K15" s="53">
        <f>J15/3.4</f>
        <v>64.558823529411768</v>
      </c>
      <c r="L15" s="5">
        <f>RANK(J15,J$9:J$22,0)</f>
        <v>6</v>
      </c>
      <c r="M15" s="5">
        <v>216</v>
      </c>
      <c r="N15" s="53">
        <f>M15/3.4</f>
        <v>63.529411764705884</v>
      </c>
      <c r="O15" s="5">
        <f>RANK(M15,M$9:M$22,0)</f>
        <v>7</v>
      </c>
      <c r="P15" s="54">
        <v>223.5</v>
      </c>
      <c r="Q15" s="53">
        <f>P15/3.4</f>
        <v>65.735294117647058</v>
      </c>
      <c r="R15" s="5">
        <f>RANK(P15,P$9:P$22,0)</f>
        <v>3</v>
      </c>
      <c r="S15" s="54">
        <v>224.5</v>
      </c>
      <c r="T15" s="53">
        <f>S15/3.4</f>
        <v>66.029411764705884</v>
      </c>
      <c r="U15" s="5">
        <f>RANK(S15,S$9:S$22,0)</f>
        <v>3</v>
      </c>
      <c r="V15" s="5"/>
      <c r="W15" s="54">
        <f>G15+P15+S15+M15+J15</f>
        <v>1108</v>
      </c>
      <c r="X15" s="53">
        <f>W15/17</f>
        <v>65.17647058823529</v>
      </c>
      <c r="Y15" s="5" t="s">
        <v>101</v>
      </c>
    </row>
    <row r="16" spans="1:25" ht="25.5" customHeight="1" x14ac:dyDescent="0.25">
      <c r="A16" s="55">
        <f>RANK(X16,X$9:X$22,0)</f>
        <v>8</v>
      </c>
      <c r="B16" s="4" t="s">
        <v>110</v>
      </c>
      <c r="C16" s="3">
        <v>2</v>
      </c>
      <c r="D16" s="2" t="s">
        <v>109</v>
      </c>
      <c r="E16" s="1" t="s">
        <v>6</v>
      </c>
      <c r="F16" s="1" t="s">
        <v>5</v>
      </c>
      <c r="G16" s="54">
        <v>220</v>
      </c>
      <c r="H16" s="53">
        <f>G16/3.4</f>
        <v>64.705882352941174</v>
      </c>
      <c r="I16" s="5">
        <f>RANK(G16,G$9:G$22,0)</f>
        <v>8</v>
      </c>
      <c r="J16" s="5">
        <v>213.5</v>
      </c>
      <c r="K16" s="53">
        <f>J16/3.4</f>
        <v>62.794117647058826</v>
      </c>
      <c r="L16" s="5">
        <f>RANK(J16,J$9:J$22,0)</f>
        <v>7</v>
      </c>
      <c r="M16" s="5">
        <v>212</v>
      </c>
      <c r="N16" s="53">
        <f>M16/3.4</f>
        <v>62.352941176470587</v>
      </c>
      <c r="O16" s="5">
        <f>RANK(M16,M$9:M$22,0)</f>
        <v>9</v>
      </c>
      <c r="P16" s="54">
        <v>208</v>
      </c>
      <c r="Q16" s="53">
        <f>P16/3.4</f>
        <v>61.176470588235297</v>
      </c>
      <c r="R16" s="5">
        <f>RANK(P16,P$9:P$22,0)</f>
        <v>13</v>
      </c>
      <c r="S16" s="54">
        <v>218</v>
      </c>
      <c r="T16" s="53">
        <f>S16/3.4</f>
        <v>64.117647058823536</v>
      </c>
      <c r="U16" s="5">
        <f>RANK(S16,S$9:S$22,0)</f>
        <v>8</v>
      </c>
      <c r="V16" s="5"/>
      <c r="W16" s="54">
        <f>G16+P16+S16+M16+J16</f>
        <v>1071.5</v>
      </c>
      <c r="X16" s="53">
        <f>W16/17</f>
        <v>63.029411764705884</v>
      </c>
      <c r="Y16" s="5">
        <v>2</v>
      </c>
    </row>
    <row r="17" spans="1:25" ht="25.5" customHeight="1" x14ac:dyDescent="0.25">
      <c r="A17" s="55">
        <f>RANK(X17,X$9:X$22,0)</f>
        <v>9</v>
      </c>
      <c r="B17" s="16" t="s">
        <v>108</v>
      </c>
      <c r="C17" s="15">
        <v>2</v>
      </c>
      <c r="D17" s="14" t="s">
        <v>107</v>
      </c>
      <c r="E17" s="1" t="s">
        <v>6</v>
      </c>
      <c r="F17" s="1" t="s">
        <v>5</v>
      </c>
      <c r="G17" s="54">
        <v>214</v>
      </c>
      <c r="H17" s="53">
        <f>G17/3.4</f>
        <v>62.941176470588239</v>
      </c>
      <c r="I17" s="5">
        <f>RANK(G17,G$9:G$22,0)</f>
        <v>9</v>
      </c>
      <c r="J17" s="5">
        <v>212.5</v>
      </c>
      <c r="K17" s="53">
        <f>J17/3.4</f>
        <v>62.5</v>
      </c>
      <c r="L17" s="5">
        <f>RANK(J17,J$9:J$22,0)</f>
        <v>9</v>
      </c>
      <c r="M17" s="5">
        <v>214.5</v>
      </c>
      <c r="N17" s="53">
        <f>M17/3.4</f>
        <v>63.088235294117652</v>
      </c>
      <c r="O17" s="5">
        <f>RANK(M17,M$9:M$22,0)</f>
        <v>8</v>
      </c>
      <c r="P17" s="54">
        <v>211</v>
      </c>
      <c r="Q17" s="53">
        <f>P17/3.4</f>
        <v>62.058823529411768</v>
      </c>
      <c r="R17" s="5">
        <f>RANK(P17,P$9:P$22,0)</f>
        <v>8</v>
      </c>
      <c r="S17" s="54">
        <v>215.5</v>
      </c>
      <c r="T17" s="53">
        <f>S17/3.4</f>
        <v>63.382352941176471</v>
      </c>
      <c r="U17" s="5">
        <f>RANK(S17,S$9:S$22,0)</f>
        <v>9</v>
      </c>
      <c r="V17" s="5"/>
      <c r="W17" s="54">
        <f>G17+P17+S17+M17+J17</f>
        <v>1067.5</v>
      </c>
      <c r="X17" s="53">
        <f>W17/17</f>
        <v>62.794117647058826</v>
      </c>
      <c r="Y17" s="5">
        <v>2</v>
      </c>
    </row>
    <row r="18" spans="1:25" ht="25.5" customHeight="1" x14ac:dyDescent="0.25">
      <c r="A18" s="55">
        <f>RANK(X18,X$9:X$22,0)</f>
        <v>10</v>
      </c>
      <c r="B18" s="4" t="s">
        <v>106</v>
      </c>
      <c r="C18" s="3">
        <v>2</v>
      </c>
      <c r="D18" s="14" t="s">
        <v>50</v>
      </c>
      <c r="E18" s="1" t="s">
        <v>6</v>
      </c>
      <c r="F18" s="1" t="s">
        <v>5</v>
      </c>
      <c r="G18" s="54">
        <v>211</v>
      </c>
      <c r="H18" s="53">
        <f>G18/3.4</f>
        <v>62.058823529411768</v>
      </c>
      <c r="I18" s="5">
        <f>RANK(G18,G$9:G$22,0)</f>
        <v>10</v>
      </c>
      <c r="J18" s="5">
        <v>209</v>
      </c>
      <c r="K18" s="53">
        <f>J18/3.4</f>
        <v>61.470588235294116</v>
      </c>
      <c r="L18" s="5">
        <f>RANK(J18,J$9:J$22,0)</f>
        <v>10</v>
      </c>
      <c r="M18" s="5">
        <v>204</v>
      </c>
      <c r="N18" s="53">
        <f>M18/3.4</f>
        <v>60</v>
      </c>
      <c r="O18" s="5">
        <f>RANK(M18,M$9:M$22,0)</f>
        <v>10</v>
      </c>
      <c r="P18" s="54">
        <v>209.5</v>
      </c>
      <c r="Q18" s="53">
        <f>P18/3.4</f>
        <v>61.617647058823529</v>
      </c>
      <c r="R18" s="5">
        <f>RANK(P18,P$9:P$22,0)</f>
        <v>9</v>
      </c>
      <c r="S18" s="54">
        <v>210</v>
      </c>
      <c r="T18" s="53">
        <f>S18/3.4</f>
        <v>61.764705882352942</v>
      </c>
      <c r="U18" s="5">
        <f>RANK(S18,S$9:S$22,0)</f>
        <v>10</v>
      </c>
      <c r="V18" s="5"/>
      <c r="W18" s="54">
        <f>G18+P18+S18+M18+J18</f>
        <v>1043.5</v>
      </c>
      <c r="X18" s="53">
        <f>W18/17</f>
        <v>61.382352941176471</v>
      </c>
      <c r="Y18" s="5">
        <v>3</v>
      </c>
    </row>
    <row r="19" spans="1:25" ht="25.5" customHeight="1" x14ac:dyDescent="0.25">
      <c r="A19" s="55">
        <f>RANK(X19,X$9:X$22,0)</f>
        <v>11</v>
      </c>
      <c r="B19" s="7" t="s">
        <v>105</v>
      </c>
      <c r="C19" s="3" t="s">
        <v>13</v>
      </c>
      <c r="D19" s="6" t="s">
        <v>104</v>
      </c>
      <c r="E19" s="3" t="s">
        <v>11</v>
      </c>
      <c r="F19" s="1" t="s">
        <v>10</v>
      </c>
      <c r="G19" s="54">
        <v>204</v>
      </c>
      <c r="H19" s="53">
        <f>G19/3.4</f>
        <v>60</v>
      </c>
      <c r="I19" s="5">
        <f>RANK(G19,G$9:G$22,0)</f>
        <v>12</v>
      </c>
      <c r="J19" s="5">
        <v>204.5</v>
      </c>
      <c r="K19" s="53">
        <f>J19/3.4</f>
        <v>60.147058823529413</v>
      </c>
      <c r="L19" s="5">
        <f>RANK(J19,J$9:J$22,0)</f>
        <v>12</v>
      </c>
      <c r="M19" s="5">
        <v>198</v>
      </c>
      <c r="N19" s="53">
        <f>M19/3.4</f>
        <v>58.235294117647058</v>
      </c>
      <c r="O19" s="5">
        <f>RANK(M19,M$9:M$22,0)</f>
        <v>11</v>
      </c>
      <c r="P19" s="54">
        <v>208.5</v>
      </c>
      <c r="Q19" s="53">
        <f>P19/3.4</f>
        <v>61.32352941176471</v>
      </c>
      <c r="R19" s="5">
        <f>RANK(P19,P$9:P$22,0)</f>
        <v>10</v>
      </c>
      <c r="S19" s="54">
        <v>208</v>
      </c>
      <c r="T19" s="53">
        <f>S19/3.4</f>
        <v>61.176470588235297</v>
      </c>
      <c r="U19" s="5">
        <f>RANK(S19,S$9:S$22,0)</f>
        <v>13</v>
      </c>
      <c r="V19" s="5"/>
      <c r="W19" s="54">
        <f>G19+P19+S19+M19+J19</f>
        <v>1023</v>
      </c>
      <c r="X19" s="53">
        <f>W19/17</f>
        <v>60.176470588235297</v>
      </c>
      <c r="Y19" s="5">
        <v>3</v>
      </c>
    </row>
    <row r="20" spans="1:25" ht="25.5" customHeight="1" x14ac:dyDescent="0.25">
      <c r="A20" s="55">
        <f>RANK(X20,X$9:X$22,0)</f>
        <v>12</v>
      </c>
      <c r="B20" s="4" t="s">
        <v>103</v>
      </c>
      <c r="C20" s="3">
        <v>2</v>
      </c>
      <c r="D20" s="2" t="s">
        <v>98</v>
      </c>
      <c r="E20" s="1" t="s">
        <v>6</v>
      </c>
      <c r="F20" s="1" t="s">
        <v>5</v>
      </c>
      <c r="G20" s="54">
        <v>202.5</v>
      </c>
      <c r="H20" s="53">
        <f>G20/3.4</f>
        <v>59.558823529411768</v>
      </c>
      <c r="I20" s="5">
        <f>RANK(G20,G$9:G$22,0)</f>
        <v>13</v>
      </c>
      <c r="J20" s="5">
        <v>205.5</v>
      </c>
      <c r="K20" s="53">
        <f>J20/3.4</f>
        <v>60.441176470588239</v>
      </c>
      <c r="L20" s="5">
        <f>RANK(J20,J$9:J$22,0)</f>
        <v>11</v>
      </c>
      <c r="M20" s="5">
        <v>194.5</v>
      </c>
      <c r="N20" s="53">
        <f>M20/3.4</f>
        <v>57.205882352941181</v>
      </c>
      <c r="O20" s="5">
        <f>RANK(M20,M$9:M$22,0)</f>
        <v>12</v>
      </c>
      <c r="P20" s="54">
        <v>208.5</v>
      </c>
      <c r="Q20" s="53">
        <f>P20/3.4</f>
        <v>61.32352941176471</v>
      </c>
      <c r="R20" s="5">
        <f>RANK(P20,P$9:P$22,0)</f>
        <v>10</v>
      </c>
      <c r="S20" s="54">
        <v>209</v>
      </c>
      <c r="T20" s="53">
        <f>S20/3.4</f>
        <v>61.470588235294116</v>
      </c>
      <c r="U20" s="5">
        <f>RANK(S20,S$9:S$22,0)</f>
        <v>11</v>
      </c>
      <c r="V20" s="5"/>
      <c r="W20" s="54">
        <f>G20+P20+S20+M20+J20</f>
        <v>1020</v>
      </c>
      <c r="X20" s="53">
        <f>W20/17</f>
        <v>60</v>
      </c>
      <c r="Y20" s="5">
        <v>3</v>
      </c>
    </row>
    <row r="21" spans="1:25" ht="25.5" customHeight="1" x14ac:dyDescent="0.25">
      <c r="A21" s="55">
        <f>RANK(X21,X$9:X$22,0)</f>
        <v>13</v>
      </c>
      <c r="B21" s="7" t="s">
        <v>102</v>
      </c>
      <c r="C21" s="3" t="s">
        <v>101</v>
      </c>
      <c r="D21" s="6" t="s">
        <v>100</v>
      </c>
      <c r="E21" s="3" t="s">
        <v>11</v>
      </c>
      <c r="F21" s="1" t="s">
        <v>10</v>
      </c>
      <c r="G21" s="54">
        <v>205</v>
      </c>
      <c r="H21" s="53">
        <f>G21/3.4</f>
        <v>60.294117647058826</v>
      </c>
      <c r="I21" s="5">
        <f>RANK(G21,G$9:G$22,0)</f>
        <v>11</v>
      </c>
      <c r="J21" s="5">
        <v>190.5</v>
      </c>
      <c r="K21" s="53">
        <f>J21/3.4</f>
        <v>56.029411764705884</v>
      </c>
      <c r="L21" s="5">
        <f>RANK(J21,J$9:J$22,0)</f>
        <v>13</v>
      </c>
      <c r="M21" s="5">
        <v>186.5</v>
      </c>
      <c r="N21" s="53">
        <f>M21/3.4</f>
        <v>54.852941176470587</v>
      </c>
      <c r="O21" s="5">
        <f>RANK(M21,M$9:M$22,0)</f>
        <v>13</v>
      </c>
      <c r="P21" s="54">
        <v>208.5</v>
      </c>
      <c r="Q21" s="53">
        <f>P21/3.4</f>
        <v>61.32352941176471</v>
      </c>
      <c r="R21" s="5">
        <f>RANK(P21,P$9:P$22,0)</f>
        <v>10</v>
      </c>
      <c r="S21" s="54">
        <v>209</v>
      </c>
      <c r="T21" s="53">
        <f>S21/3.4</f>
        <v>61.470588235294116</v>
      </c>
      <c r="U21" s="5">
        <f>RANK(S21,S$9:S$22,0)</f>
        <v>11</v>
      </c>
      <c r="V21" s="5"/>
      <c r="W21" s="54">
        <f>G21+P21+S21+M21+J21</f>
        <v>999.5</v>
      </c>
      <c r="X21" s="53">
        <f>W21/17</f>
        <v>58.794117647058826</v>
      </c>
      <c r="Y21" s="5" t="s">
        <v>13</v>
      </c>
    </row>
    <row r="22" spans="1:25" ht="25.5" customHeight="1" x14ac:dyDescent="0.25">
      <c r="A22" s="55">
        <f>RANK(X22,X$9:X$22,0)</f>
        <v>14</v>
      </c>
      <c r="B22" s="4" t="s">
        <v>99</v>
      </c>
      <c r="C22" s="3">
        <v>2</v>
      </c>
      <c r="D22" s="2" t="s">
        <v>98</v>
      </c>
      <c r="E22" s="1" t="s">
        <v>6</v>
      </c>
      <c r="F22" s="1" t="s">
        <v>5</v>
      </c>
      <c r="G22" s="54">
        <v>182.5</v>
      </c>
      <c r="H22" s="53">
        <f>G22/3.4</f>
        <v>53.676470588235297</v>
      </c>
      <c r="I22" s="5">
        <f>RANK(G22,G$9:G$22,0)</f>
        <v>14</v>
      </c>
      <c r="J22" s="5">
        <v>174.5</v>
      </c>
      <c r="K22" s="53">
        <f>J22/3.4</f>
        <v>51.32352941176471</v>
      </c>
      <c r="L22" s="5">
        <f>RANK(J22,J$9:J$22,0)</f>
        <v>14</v>
      </c>
      <c r="M22" s="5">
        <v>177</v>
      </c>
      <c r="N22" s="53">
        <f>M22/3.4</f>
        <v>52.058823529411768</v>
      </c>
      <c r="O22" s="5">
        <f>RANK(M22,M$9:M$22,0)</f>
        <v>14</v>
      </c>
      <c r="P22" s="54">
        <v>201</v>
      </c>
      <c r="Q22" s="53">
        <f>P22/3.4</f>
        <v>59.117647058823529</v>
      </c>
      <c r="R22" s="5">
        <f>RANK(P22,P$9:P$22,0)</f>
        <v>14</v>
      </c>
      <c r="S22" s="54">
        <v>182.5</v>
      </c>
      <c r="T22" s="53">
        <f>S22/3.4</f>
        <v>53.676470588235297</v>
      </c>
      <c r="U22" s="5">
        <f>RANK(S22,S$9:S$22,0)</f>
        <v>14</v>
      </c>
      <c r="V22" s="5"/>
      <c r="W22" s="54">
        <f>G22+P22+S22+M22+J22</f>
        <v>917.5</v>
      </c>
      <c r="X22" s="53">
        <f>W22/17</f>
        <v>53.970588235294116</v>
      </c>
      <c r="Y22" s="5" t="s">
        <v>13</v>
      </c>
    </row>
    <row r="24" spans="1:25" ht="15.75" x14ac:dyDescent="0.25">
      <c r="B24" s="52" t="s">
        <v>3</v>
      </c>
      <c r="C24" s="52"/>
      <c r="D24" s="52"/>
      <c r="T24" s="51" t="s">
        <v>2</v>
      </c>
      <c r="U24" s="51"/>
      <c r="V24" s="51"/>
    </row>
    <row r="25" spans="1:25" ht="15.75" x14ac:dyDescent="0.25">
      <c r="B25" s="52" t="s">
        <v>1</v>
      </c>
      <c r="C25" s="52"/>
      <c r="D25" s="52"/>
      <c r="T25" s="51" t="s">
        <v>0</v>
      </c>
      <c r="U25" s="51"/>
      <c r="V25" s="51"/>
    </row>
  </sheetData>
  <mergeCells count="23">
    <mergeCell ref="B25:D25"/>
    <mergeCell ref="F7:F8"/>
    <mergeCell ref="G7:I7"/>
    <mergeCell ref="P7:R7"/>
    <mergeCell ref="E7:E8"/>
    <mergeCell ref="J7:L7"/>
    <mergeCell ref="M7:O7"/>
    <mergeCell ref="Y7:Y8"/>
    <mergeCell ref="V7:V8"/>
    <mergeCell ref="S7:U7"/>
    <mergeCell ref="W7:W8"/>
    <mergeCell ref="X7:X8"/>
    <mergeCell ref="B24:D24"/>
    <mergeCell ref="A1:Y1"/>
    <mergeCell ref="A2:Y2"/>
    <mergeCell ref="A3:Y3"/>
    <mergeCell ref="A4:Y4"/>
    <mergeCell ref="A5:Y5"/>
    <mergeCell ref="A7:A8"/>
    <mergeCell ref="B7:B8"/>
    <mergeCell ref="C7:C8"/>
    <mergeCell ref="D7:D8"/>
    <mergeCell ref="W6:Y6"/>
  </mergeCells>
  <pageMargins left="0" right="0" top="0" bottom="0" header="0.31496062992125984" footer="0.31496062992125984"/>
  <pageSetup paperSize="9" scale="71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9"/>
  <sheetViews>
    <sheetView tabSelected="1" workbookViewId="0">
      <selection activeCell="E18" sqref="E18"/>
    </sheetView>
  </sheetViews>
  <sheetFormatPr defaultRowHeight="15" x14ac:dyDescent="0.25"/>
  <cols>
    <col min="1" max="1" width="3" customWidth="1"/>
    <col min="2" max="2" width="17.7109375" customWidth="1"/>
    <col min="3" max="3" width="4.85546875" customWidth="1"/>
    <col min="4" max="4" width="42.42578125" customWidth="1"/>
    <col min="5" max="5" width="16.5703125" customWidth="1"/>
    <col min="6" max="6" width="17" customWidth="1"/>
    <col min="7" max="7" width="5.42578125" customWidth="1"/>
    <col min="8" max="8" width="6.42578125" customWidth="1"/>
    <col min="9" max="9" width="2.5703125" customWidth="1"/>
    <col min="10" max="10" width="5.7109375" customWidth="1"/>
    <col min="11" max="11" width="6.5703125" customWidth="1"/>
    <col min="12" max="12" width="2.5703125" customWidth="1"/>
    <col min="13" max="13" width="5.7109375" customWidth="1"/>
    <col min="14" max="14" width="6.5703125" customWidth="1"/>
    <col min="15" max="15" width="2.5703125" customWidth="1"/>
    <col min="16" max="16" width="5.28515625" customWidth="1"/>
    <col min="17" max="17" width="6.85546875" customWidth="1"/>
    <col min="18" max="18" width="2.42578125" customWidth="1"/>
    <col min="19" max="19" width="4.85546875" customWidth="1"/>
    <col min="20" max="20" width="6.7109375" customWidth="1"/>
    <col min="21" max="22" width="2.42578125" customWidth="1"/>
    <col min="23" max="23" width="6" customWidth="1"/>
    <col min="24" max="24" width="7.28515625" customWidth="1"/>
    <col min="25" max="25" width="3" customWidth="1"/>
  </cols>
  <sheetData>
    <row r="1" spans="1:25" ht="15" customHeight="1" x14ac:dyDescent="0.25">
      <c r="A1" s="97" t="s">
        <v>93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</row>
    <row r="2" spans="1:25" ht="13.5" customHeight="1" x14ac:dyDescent="0.25">
      <c r="A2" s="37" t="s">
        <v>91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</row>
    <row r="3" spans="1:25" ht="16.5" customHeight="1" x14ac:dyDescent="0.25">
      <c r="A3" s="38" t="s">
        <v>135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</row>
    <row r="4" spans="1:25" ht="17.25" customHeight="1" x14ac:dyDescent="0.25">
      <c r="A4" s="50" t="s">
        <v>134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</row>
    <row r="5" spans="1:25" ht="12" customHeight="1" x14ac:dyDescent="0.25">
      <c r="A5" s="24" t="s">
        <v>11</v>
      </c>
      <c r="B5" s="24"/>
      <c r="C5" s="22"/>
      <c r="D5" s="22"/>
      <c r="E5" s="22"/>
      <c r="F5" s="21"/>
      <c r="W5" s="96" t="s">
        <v>95</v>
      </c>
      <c r="X5" s="95"/>
      <c r="Y5" s="95"/>
    </row>
    <row r="6" spans="1:25" ht="15" customHeight="1" x14ac:dyDescent="0.25">
      <c r="A6" s="88" t="s">
        <v>69</v>
      </c>
      <c r="B6" s="94" t="s">
        <v>133</v>
      </c>
      <c r="C6" s="88" t="s">
        <v>86</v>
      </c>
      <c r="D6" s="94" t="s">
        <v>132</v>
      </c>
      <c r="E6" s="94" t="s">
        <v>84</v>
      </c>
      <c r="F6" s="94" t="s">
        <v>83</v>
      </c>
      <c r="G6" s="90" t="s">
        <v>82</v>
      </c>
      <c r="H6" s="90"/>
      <c r="I6" s="90"/>
      <c r="J6" s="93" t="s">
        <v>81</v>
      </c>
      <c r="K6" s="92"/>
      <c r="L6" s="91"/>
      <c r="M6" s="93" t="s">
        <v>80</v>
      </c>
      <c r="N6" s="92"/>
      <c r="O6" s="91"/>
      <c r="P6" s="90" t="s">
        <v>79</v>
      </c>
      <c r="Q6" s="90"/>
      <c r="R6" s="90"/>
      <c r="S6" s="90" t="s">
        <v>78</v>
      </c>
      <c r="T6" s="90"/>
      <c r="U6" s="90"/>
      <c r="V6" s="89" t="s">
        <v>131</v>
      </c>
      <c r="W6" s="88" t="s">
        <v>76</v>
      </c>
      <c r="X6" s="87" t="s">
        <v>75</v>
      </c>
      <c r="Y6" s="57" t="s">
        <v>124</v>
      </c>
    </row>
    <row r="7" spans="1:25" ht="30.75" customHeight="1" x14ac:dyDescent="0.25">
      <c r="A7" s="80"/>
      <c r="B7" s="86"/>
      <c r="C7" s="80"/>
      <c r="D7" s="85"/>
      <c r="E7" s="86"/>
      <c r="F7" s="85"/>
      <c r="G7" s="84" t="s">
        <v>71</v>
      </c>
      <c r="H7" s="83" t="s">
        <v>70</v>
      </c>
      <c r="I7" s="82" t="s">
        <v>69</v>
      </c>
      <c r="J7" s="84" t="s">
        <v>71</v>
      </c>
      <c r="K7" s="83" t="s">
        <v>70</v>
      </c>
      <c r="L7" s="82" t="s">
        <v>69</v>
      </c>
      <c r="M7" s="84" t="s">
        <v>71</v>
      </c>
      <c r="N7" s="83" t="s">
        <v>70</v>
      </c>
      <c r="O7" s="82" t="s">
        <v>69</v>
      </c>
      <c r="P7" s="84" t="s">
        <v>71</v>
      </c>
      <c r="Q7" s="83" t="s">
        <v>70</v>
      </c>
      <c r="R7" s="82" t="s">
        <v>69</v>
      </c>
      <c r="S7" s="84" t="s">
        <v>71</v>
      </c>
      <c r="T7" s="83" t="s">
        <v>70</v>
      </c>
      <c r="U7" s="82" t="s">
        <v>69</v>
      </c>
      <c r="V7" s="81"/>
      <c r="W7" s="80"/>
      <c r="X7" s="79"/>
      <c r="Y7" s="56"/>
    </row>
    <row r="8" spans="1:25" ht="24.75" customHeight="1" x14ac:dyDescent="0.25">
      <c r="A8" s="8" t="s">
        <v>130</v>
      </c>
      <c r="B8" s="7" t="s">
        <v>102</v>
      </c>
      <c r="C8" s="3" t="s">
        <v>101</v>
      </c>
      <c r="D8" s="6" t="s">
        <v>129</v>
      </c>
      <c r="E8" s="3" t="s">
        <v>11</v>
      </c>
      <c r="F8" s="1" t="s">
        <v>10</v>
      </c>
      <c r="G8" s="78">
        <v>246</v>
      </c>
      <c r="H8" s="77">
        <f>G8/3.7</f>
        <v>66.486486486486484</v>
      </c>
      <c r="I8" s="55">
        <f>RANK(H8,H$8:H$15,0)</f>
        <v>2</v>
      </c>
      <c r="J8" s="55">
        <v>246</v>
      </c>
      <c r="K8" s="77">
        <f>J8/3.7</f>
        <v>66.486486486486484</v>
      </c>
      <c r="L8" s="55">
        <f>RANK(K8,K$8:K$15,0)</f>
        <v>1</v>
      </c>
      <c r="M8" s="55">
        <v>250.5</v>
      </c>
      <c r="N8" s="77">
        <f>M8/3.7</f>
        <v>67.702702702702695</v>
      </c>
      <c r="O8" s="55">
        <f>RANK(N8,N$8:N$15,0)</f>
        <v>1</v>
      </c>
      <c r="P8" s="76">
        <v>246.5</v>
      </c>
      <c r="Q8" s="75">
        <f>P8/3.7</f>
        <v>66.621621621621614</v>
      </c>
      <c r="R8" s="55">
        <f>RANK(Q8,Q$8:Q$15,0)</f>
        <v>1</v>
      </c>
      <c r="S8" s="76">
        <v>250</v>
      </c>
      <c r="T8" s="75">
        <f>S8/3.7</f>
        <v>67.567567567567565</v>
      </c>
      <c r="U8" s="55">
        <f>RANK(T8,T$8:T$15,0)</f>
        <v>1</v>
      </c>
      <c r="V8" s="55"/>
      <c r="W8" s="76">
        <f>G8+P8+S8+M8+J8</f>
        <v>1239</v>
      </c>
      <c r="X8" s="75">
        <f>W8/18.5</f>
        <v>66.972972972972968</v>
      </c>
      <c r="Y8" s="55" t="s">
        <v>101</v>
      </c>
    </row>
    <row r="9" spans="1:25" ht="24.75" customHeight="1" x14ac:dyDescent="0.25">
      <c r="A9" s="8">
        <f>RANK(X9,X$8:X$15,0)</f>
        <v>2</v>
      </c>
      <c r="B9" s="7" t="s">
        <v>123</v>
      </c>
      <c r="C9" s="3" t="s">
        <v>101</v>
      </c>
      <c r="D9" s="6" t="s">
        <v>122</v>
      </c>
      <c r="E9" s="3" t="s">
        <v>53</v>
      </c>
      <c r="F9" s="1" t="s">
        <v>52</v>
      </c>
      <c r="G9" s="78">
        <v>246.5</v>
      </c>
      <c r="H9" s="77">
        <f>G9/3.7</f>
        <v>66.621621621621614</v>
      </c>
      <c r="I9" s="55">
        <f>RANK(H9,H$8:H$15,0)</f>
        <v>1</v>
      </c>
      <c r="J9" s="55">
        <v>238.5</v>
      </c>
      <c r="K9" s="77">
        <f>J9/3.7</f>
        <v>64.459459459459453</v>
      </c>
      <c r="L9" s="55">
        <f>RANK(K9,K$8:K$15,0)</f>
        <v>3</v>
      </c>
      <c r="M9" s="55">
        <v>248</v>
      </c>
      <c r="N9" s="77">
        <f>M9/3.7</f>
        <v>67.027027027027017</v>
      </c>
      <c r="O9" s="55">
        <f>RANK(N9,N$8:N$15,0)</f>
        <v>2</v>
      </c>
      <c r="P9" s="76">
        <v>243.5</v>
      </c>
      <c r="Q9" s="75">
        <f>P9/3.7</f>
        <v>65.810810810810807</v>
      </c>
      <c r="R9" s="55">
        <f>RANK(Q9,Q$8:Q$15,0)</f>
        <v>2</v>
      </c>
      <c r="S9" s="76">
        <v>250</v>
      </c>
      <c r="T9" s="75">
        <f>S9/3.7</f>
        <v>67.567567567567565</v>
      </c>
      <c r="U9" s="55">
        <f>RANK(T9,T$8:T$15,0)</f>
        <v>1</v>
      </c>
      <c r="V9" s="55"/>
      <c r="W9" s="76">
        <f>G9+P9+S9+M9+J9</f>
        <v>1226.5</v>
      </c>
      <c r="X9" s="75">
        <f>W9/18.5</f>
        <v>66.297297297297291</v>
      </c>
      <c r="Y9" s="55" t="s">
        <v>101</v>
      </c>
    </row>
    <row r="10" spans="1:25" ht="24.75" customHeight="1" x14ac:dyDescent="0.25">
      <c r="A10" s="8">
        <f>RANK(X10,X$8:X$15,0)</f>
        <v>3</v>
      </c>
      <c r="B10" s="7" t="s">
        <v>112</v>
      </c>
      <c r="C10" s="3" t="s">
        <v>101</v>
      </c>
      <c r="D10" s="6" t="s">
        <v>111</v>
      </c>
      <c r="E10" s="3" t="s">
        <v>53</v>
      </c>
      <c r="F10" s="1" t="s">
        <v>52</v>
      </c>
      <c r="G10" s="78">
        <v>242</v>
      </c>
      <c r="H10" s="77">
        <f>G10/3.7</f>
        <v>65.405405405405403</v>
      </c>
      <c r="I10" s="55">
        <f>RANK(H10,H$8:H$15,0)</f>
        <v>3</v>
      </c>
      <c r="J10" s="55">
        <v>236.5</v>
      </c>
      <c r="K10" s="77">
        <f>J10/3.7</f>
        <v>63.918918918918919</v>
      </c>
      <c r="L10" s="55">
        <f>RANK(K10,K$8:K$15,0)</f>
        <v>4</v>
      </c>
      <c r="M10" s="55">
        <v>246.5</v>
      </c>
      <c r="N10" s="77">
        <f>M10/3.7</f>
        <v>66.621621621621614</v>
      </c>
      <c r="O10" s="55">
        <f>RANK(N10,N$8:N$15,0)</f>
        <v>3</v>
      </c>
      <c r="P10" s="76">
        <v>239.5</v>
      </c>
      <c r="Q10" s="75">
        <f>P10/3.7</f>
        <v>64.729729729729726</v>
      </c>
      <c r="R10" s="55">
        <f>RANK(Q10,Q$8:Q$15,0)</f>
        <v>3</v>
      </c>
      <c r="S10" s="76">
        <v>241.5</v>
      </c>
      <c r="T10" s="75">
        <f>S10/3.7</f>
        <v>65.270270270270274</v>
      </c>
      <c r="U10" s="55">
        <f>RANK(T10,T$8:T$15,0)</f>
        <v>4</v>
      </c>
      <c r="V10" s="55"/>
      <c r="W10" s="76">
        <f>G10+P10+S10+M10+J10</f>
        <v>1206</v>
      </c>
      <c r="X10" s="75">
        <f>W10/18.5</f>
        <v>65.189189189189193</v>
      </c>
      <c r="Y10" s="55" t="s">
        <v>101</v>
      </c>
    </row>
    <row r="11" spans="1:25" ht="24.75" customHeight="1" x14ac:dyDescent="0.25">
      <c r="A11" s="8">
        <f>RANK(X11,X$8:X$15,0)</f>
        <v>4</v>
      </c>
      <c r="B11" s="7" t="s">
        <v>116</v>
      </c>
      <c r="C11" s="3">
        <v>2</v>
      </c>
      <c r="D11" s="6" t="s">
        <v>115</v>
      </c>
      <c r="E11" s="3" t="s">
        <v>53</v>
      </c>
      <c r="F11" s="1" t="s">
        <v>52</v>
      </c>
      <c r="G11" s="78">
        <v>232.5</v>
      </c>
      <c r="H11" s="77">
        <f>G11/3.7</f>
        <v>62.837837837837832</v>
      </c>
      <c r="I11" s="55">
        <f>RANK(H11,H$8:H$15,0)</f>
        <v>5</v>
      </c>
      <c r="J11" s="55">
        <v>239.5</v>
      </c>
      <c r="K11" s="77">
        <f>J11/3.7</f>
        <v>64.729729729729726</v>
      </c>
      <c r="L11" s="55">
        <f>RANK(K11,K$8:K$15,0)</f>
        <v>2</v>
      </c>
      <c r="M11" s="55">
        <v>237.5</v>
      </c>
      <c r="N11" s="77">
        <f>M11/3.7</f>
        <v>64.189189189189193</v>
      </c>
      <c r="O11" s="55">
        <f>RANK(N11,N$8:N$15,0)</f>
        <v>5</v>
      </c>
      <c r="P11" s="76">
        <v>239.5</v>
      </c>
      <c r="Q11" s="75">
        <f>P11/3.7</f>
        <v>64.729729729729726</v>
      </c>
      <c r="R11" s="55">
        <f>RANK(Q11,Q$8:Q$15,0)</f>
        <v>3</v>
      </c>
      <c r="S11" s="76">
        <v>235</v>
      </c>
      <c r="T11" s="75">
        <f>S11/3.7</f>
        <v>63.513513513513509</v>
      </c>
      <c r="U11" s="55">
        <f>RANK(T11,T$8:T$15,0)</f>
        <v>5</v>
      </c>
      <c r="V11" s="55"/>
      <c r="W11" s="76">
        <f>G11+P11+S11+M11+J11</f>
        <v>1184</v>
      </c>
      <c r="X11" s="75">
        <f>W11/18.5</f>
        <v>64</v>
      </c>
      <c r="Y11" s="55">
        <v>1</v>
      </c>
    </row>
    <row r="12" spans="1:25" ht="24.75" customHeight="1" x14ac:dyDescent="0.25">
      <c r="A12" s="8">
        <f>RANK(X12,X$8:X$15,0)</f>
        <v>5</v>
      </c>
      <c r="B12" s="7" t="s">
        <v>117</v>
      </c>
      <c r="C12" s="3">
        <v>2</v>
      </c>
      <c r="D12" s="6" t="s">
        <v>59</v>
      </c>
      <c r="E12" s="3" t="s">
        <v>11</v>
      </c>
      <c r="F12" s="1" t="s">
        <v>10</v>
      </c>
      <c r="G12" s="78">
        <v>230</v>
      </c>
      <c r="H12" s="77">
        <f>G12/3.7</f>
        <v>62.162162162162161</v>
      </c>
      <c r="I12" s="55">
        <f>RANK(H12,H$8:H$15,0)</f>
        <v>6</v>
      </c>
      <c r="J12" s="55">
        <v>232</v>
      </c>
      <c r="K12" s="77">
        <f>J12/3.7</f>
        <v>62.702702702702702</v>
      </c>
      <c r="L12" s="55">
        <f>RANK(K12,K$8:K$15,0)</f>
        <v>5</v>
      </c>
      <c r="M12" s="55">
        <v>239.5</v>
      </c>
      <c r="N12" s="77">
        <f>M12/3.7</f>
        <v>64.729729729729726</v>
      </c>
      <c r="O12" s="55">
        <f>RANK(N12,N$8:N$15,0)</f>
        <v>4</v>
      </c>
      <c r="P12" s="76">
        <v>233</v>
      </c>
      <c r="Q12" s="75">
        <f>P12/3.7</f>
        <v>62.972972972972968</v>
      </c>
      <c r="R12" s="55">
        <f>RANK(Q12,Q$8:Q$15,0)</f>
        <v>5</v>
      </c>
      <c r="S12" s="76">
        <v>246</v>
      </c>
      <c r="T12" s="75">
        <f>S12/3.7</f>
        <v>66.486486486486484</v>
      </c>
      <c r="U12" s="55">
        <f>RANK(T12,T$8:T$15,0)</f>
        <v>3</v>
      </c>
      <c r="V12" s="55"/>
      <c r="W12" s="76">
        <f>G12+P12+S12+M12+J12</f>
        <v>1180.5</v>
      </c>
      <c r="X12" s="75">
        <f>W12/18.5</f>
        <v>63.810810810810814</v>
      </c>
      <c r="Y12" s="55">
        <v>2</v>
      </c>
    </row>
    <row r="13" spans="1:25" ht="24.75" customHeight="1" x14ac:dyDescent="0.25">
      <c r="A13" s="8">
        <f>RANK(X13,X$8:X$15,0)</f>
        <v>6</v>
      </c>
      <c r="B13" s="16" t="s">
        <v>108</v>
      </c>
      <c r="C13" s="15">
        <v>2</v>
      </c>
      <c r="D13" s="14" t="s">
        <v>107</v>
      </c>
      <c r="E13" s="1" t="s">
        <v>6</v>
      </c>
      <c r="F13" s="1" t="s">
        <v>5</v>
      </c>
      <c r="G13" s="78">
        <v>233.5</v>
      </c>
      <c r="H13" s="77">
        <f>G13/3.7</f>
        <v>63.108108108108105</v>
      </c>
      <c r="I13" s="55">
        <f>RANK(H13,H$8:H$15,0)</f>
        <v>4</v>
      </c>
      <c r="J13" s="55">
        <v>229.5</v>
      </c>
      <c r="K13" s="77">
        <f>J13/3.7</f>
        <v>62.027027027027025</v>
      </c>
      <c r="L13" s="55">
        <f>RANK(K13,K$8:K$15,0)</f>
        <v>8</v>
      </c>
      <c r="M13" s="55">
        <v>230.5</v>
      </c>
      <c r="N13" s="77">
        <f>M13/3.7</f>
        <v>62.297297297297291</v>
      </c>
      <c r="O13" s="55">
        <f>RANK(N13,N$8:N$15,0)</f>
        <v>8</v>
      </c>
      <c r="P13" s="76">
        <v>231.5</v>
      </c>
      <c r="Q13" s="75">
        <f>P13/3.7</f>
        <v>62.567567567567565</v>
      </c>
      <c r="R13" s="55">
        <f>RANK(Q13,Q$8:Q$15,0)</f>
        <v>6</v>
      </c>
      <c r="S13" s="76">
        <v>230.5</v>
      </c>
      <c r="T13" s="75">
        <f>S13/3.7</f>
        <v>62.297297297297291</v>
      </c>
      <c r="U13" s="55">
        <f>RANK(T13,T$8:T$15,0)</f>
        <v>7</v>
      </c>
      <c r="V13" s="55"/>
      <c r="W13" s="76">
        <f>G13+P13+S13+M13+J13</f>
        <v>1155.5</v>
      </c>
      <c r="X13" s="75">
        <f>W13/18.5</f>
        <v>62.45945945945946</v>
      </c>
      <c r="Y13" s="55">
        <v>2</v>
      </c>
    </row>
    <row r="14" spans="1:25" ht="24.75" customHeight="1" x14ac:dyDescent="0.25">
      <c r="A14" s="8">
        <f>RANK(X14,X$8:X$15,0)</f>
        <v>7</v>
      </c>
      <c r="B14" s="7" t="s">
        <v>114</v>
      </c>
      <c r="C14" s="3">
        <v>1</v>
      </c>
      <c r="D14" s="6" t="s">
        <v>113</v>
      </c>
      <c r="E14" s="3" t="s">
        <v>20</v>
      </c>
      <c r="F14" s="1" t="s">
        <v>19</v>
      </c>
      <c r="G14" s="78">
        <v>224.5</v>
      </c>
      <c r="H14" s="77">
        <f>G14/3.7</f>
        <v>60.67567567567567</v>
      </c>
      <c r="I14" s="55">
        <f>RANK(H14,H$8:H$15,0)</f>
        <v>7</v>
      </c>
      <c r="J14" s="55">
        <v>231.5</v>
      </c>
      <c r="K14" s="77">
        <f>J14/3.7</f>
        <v>62.567567567567565</v>
      </c>
      <c r="L14" s="55">
        <f>RANK(K14,K$8:K$15,0)</f>
        <v>6</v>
      </c>
      <c r="M14" s="55">
        <v>231.5</v>
      </c>
      <c r="N14" s="77">
        <f>M14/3.7</f>
        <v>62.567567567567565</v>
      </c>
      <c r="O14" s="55">
        <f>RANK(N14,N$8:N$15,0)</f>
        <v>6</v>
      </c>
      <c r="P14" s="76">
        <v>224.5</v>
      </c>
      <c r="Q14" s="75">
        <f>P14/3.7</f>
        <v>60.67567567567567</v>
      </c>
      <c r="R14" s="55">
        <f>RANK(Q14,Q$8:Q$15,0)</f>
        <v>7</v>
      </c>
      <c r="S14" s="76">
        <v>235</v>
      </c>
      <c r="T14" s="75">
        <f>S14/3.7</f>
        <v>63.513513513513509</v>
      </c>
      <c r="U14" s="55">
        <f>RANK(T14,T$8:T$15,0)</f>
        <v>5</v>
      </c>
      <c r="V14" s="55"/>
      <c r="W14" s="76">
        <f>G14+P14+S14+M14+J14</f>
        <v>1147</v>
      </c>
      <c r="X14" s="75">
        <f>W14/18.5</f>
        <v>62</v>
      </c>
      <c r="Y14" s="55">
        <v>2</v>
      </c>
    </row>
    <row r="15" spans="1:25" ht="24.75" customHeight="1" x14ac:dyDescent="0.25">
      <c r="A15" s="8">
        <f>RANK(X15,X$8:X$15,0)</f>
        <v>8</v>
      </c>
      <c r="B15" s="4" t="s">
        <v>103</v>
      </c>
      <c r="C15" s="3">
        <v>2</v>
      </c>
      <c r="D15" s="2" t="s">
        <v>98</v>
      </c>
      <c r="E15" s="1" t="s">
        <v>6</v>
      </c>
      <c r="F15" s="1" t="s">
        <v>5</v>
      </c>
      <c r="G15" s="78">
        <v>222</v>
      </c>
      <c r="H15" s="77">
        <f>G15/3.7</f>
        <v>60</v>
      </c>
      <c r="I15" s="55">
        <f>RANK(H15,H$8:H$15,0)</f>
        <v>8</v>
      </c>
      <c r="J15" s="55">
        <v>231.5</v>
      </c>
      <c r="K15" s="77">
        <f>J15/3.7</f>
        <v>62.567567567567565</v>
      </c>
      <c r="L15" s="55">
        <f>RANK(K15,K$8:K$15,0)</f>
        <v>6</v>
      </c>
      <c r="M15" s="55">
        <v>231.5</v>
      </c>
      <c r="N15" s="77">
        <f>M15/3.7</f>
        <v>62.567567567567565</v>
      </c>
      <c r="O15" s="55">
        <f>RANK(N15,N$8:N$15,0)</f>
        <v>6</v>
      </c>
      <c r="P15" s="76">
        <v>223.5</v>
      </c>
      <c r="Q15" s="75">
        <f>P15/3.7</f>
        <v>60.405405405405403</v>
      </c>
      <c r="R15" s="55">
        <f>RANK(Q15,Q$8:Q$15,0)</f>
        <v>8</v>
      </c>
      <c r="S15" s="76">
        <v>228.5</v>
      </c>
      <c r="T15" s="75">
        <f>S15/3.7</f>
        <v>61.756756756756751</v>
      </c>
      <c r="U15" s="55">
        <f>RANK(T15,T$8:T$15,0)</f>
        <v>8</v>
      </c>
      <c r="V15" s="55"/>
      <c r="W15" s="76">
        <f>G15+P15+S15+M15+J15</f>
        <v>1137</v>
      </c>
      <c r="X15" s="75">
        <f>W15/18.5</f>
        <v>61.45945945945946</v>
      </c>
      <c r="Y15" s="55">
        <v>3</v>
      </c>
    </row>
    <row r="18" spans="1:25" ht="24.75" customHeight="1" x14ac:dyDescent="0.25">
      <c r="A18" s="68"/>
      <c r="B18" s="73" t="s">
        <v>3</v>
      </c>
      <c r="C18" s="74"/>
      <c r="D18" s="73"/>
      <c r="E18" s="73"/>
      <c r="F18" s="72"/>
      <c r="G18" s="71"/>
      <c r="H18" s="70"/>
      <c r="I18" s="68"/>
      <c r="J18" s="68"/>
      <c r="K18" s="68"/>
      <c r="L18" s="68"/>
      <c r="M18" s="68"/>
      <c r="N18" s="68"/>
      <c r="O18" s="68"/>
      <c r="P18" s="67"/>
      <c r="Q18" s="66"/>
      <c r="R18" s="68"/>
      <c r="S18" s="67"/>
      <c r="T18" s="69" t="s">
        <v>2</v>
      </c>
      <c r="U18" s="68"/>
      <c r="V18" s="68"/>
      <c r="W18" s="67"/>
      <c r="X18" s="66"/>
      <c r="Y18" s="65"/>
    </row>
    <row r="19" spans="1:25" ht="24.75" customHeight="1" x14ac:dyDescent="0.25">
      <c r="A19" s="60"/>
      <c r="B19" s="64" t="s">
        <v>1</v>
      </c>
      <c r="C19" s="64"/>
      <c r="D19" s="64"/>
      <c r="E19" s="63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1"/>
      <c r="T19" s="62" t="s">
        <v>128</v>
      </c>
      <c r="U19" s="61"/>
      <c r="V19" s="61"/>
      <c r="W19" s="60"/>
      <c r="X19" s="60"/>
    </row>
  </sheetData>
  <mergeCells count="21">
    <mergeCell ref="W5:Y5"/>
    <mergeCell ref="G6:I6"/>
    <mergeCell ref="M6:O6"/>
    <mergeCell ref="A1:Y1"/>
    <mergeCell ref="A2:Y2"/>
    <mergeCell ref="A3:Y3"/>
    <mergeCell ref="A4:Y4"/>
    <mergeCell ref="A6:A7"/>
    <mergeCell ref="B6:B7"/>
    <mergeCell ref="C6:C7"/>
    <mergeCell ref="W6:W7"/>
    <mergeCell ref="B19:D19"/>
    <mergeCell ref="X6:X7"/>
    <mergeCell ref="Y6:Y7"/>
    <mergeCell ref="F6:F7"/>
    <mergeCell ref="P6:R6"/>
    <mergeCell ref="S6:U6"/>
    <mergeCell ref="D6:D7"/>
    <mergeCell ref="E6:E7"/>
    <mergeCell ref="V6:V7"/>
    <mergeCell ref="J6:L6"/>
  </mergeCells>
  <pageMargins left="0" right="0" top="0" bottom="0" header="0.31496062992125984" footer="0.19685039370078741"/>
  <pageSetup paperSize="9" scale="74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4"/>
  <sheetViews>
    <sheetView workbookViewId="0">
      <selection activeCell="E18" sqref="E18"/>
    </sheetView>
  </sheetViews>
  <sheetFormatPr defaultRowHeight="15" x14ac:dyDescent="0.25"/>
  <cols>
    <col min="1" max="1" width="3.85546875" customWidth="1"/>
    <col min="2" max="2" width="16.42578125" customWidth="1"/>
    <col min="3" max="3" width="4.5703125" customWidth="1"/>
    <col min="4" max="4" width="40.140625" customWidth="1"/>
    <col min="5" max="5" width="18.7109375" customWidth="1"/>
    <col min="6" max="6" width="17.42578125" customWidth="1"/>
    <col min="7" max="7" width="5.28515625" customWidth="1"/>
    <col min="8" max="8" width="5.42578125" customWidth="1"/>
    <col min="9" max="9" width="3" customWidth="1"/>
    <col min="10" max="10" width="5.5703125" customWidth="1"/>
    <col min="11" max="11" width="7" customWidth="1"/>
    <col min="12" max="12" width="3" customWidth="1"/>
    <col min="13" max="13" width="6.140625" customWidth="1"/>
    <col min="14" max="14" width="7.7109375" customWidth="1"/>
    <col min="15" max="15" width="3" customWidth="1"/>
    <col min="16" max="16" width="4.5703125" customWidth="1"/>
    <col min="17" max="17" width="5.42578125" customWidth="1"/>
    <col min="18" max="18" width="3.140625" customWidth="1"/>
    <col min="19" max="19" width="5" customWidth="1"/>
    <col min="20" max="20" width="6.85546875" customWidth="1"/>
    <col min="21" max="21" width="2.7109375" customWidth="1"/>
    <col min="22" max="22" width="2.28515625" customWidth="1"/>
    <col min="23" max="24" width="6.85546875" customWidth="1"/>
    <col min="25" max="26" width="3.5703125" customWidth="1"/>
  </cols>
  <sheetData>
    <row r="1" spans="1:25" ht="18" x14ac:dyDescent="0.25">
      <c r="A1" s="35" t="s">
        <v>93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</row>
    <row r="2" spans="1:25" ht="15" customHeight="1" x14ac:dyDescent="0.25">
      <c r="A2" s="36" t="s">
        <v>92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</row>
    <row r="3" spans="1:25" x14ac:dyDescent="0.25">
      <c r="A3" s="37" t="s">
        <v>91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</row>
    <row r="4" spans="1:25" ht="15.75" x14ac:dyDescent="0.25">
      <c r="A4" s="38" t="s">
        <v>162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</row>
    <row r="5" spans="1:25" x14ac:dyDescent="0.25">
      <c r="A5" s="39" t="s">
        <v>161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</row>
    <row r="6" spans="1:25" ht="15.75" x14ac:dyDescent="0.25">
      <c r="A6" s="59" t="s">
        <v>11</v>
      </c>
      <c r="B6" s="59"/>
      <c r="C6" s="22"/>
      <c r="D6" s="22"/>
      <c r="E6" s="21"/>
      <c r="S6" s="25"/>
      <c r="W6" s="58" t="s">
        <v>88</v>
      </c>
      <c r="X6" s="58"/>
      <c r="Y6" s="58"/>
    </row>
    <row r="7" spans="1:25" ht="25.5" customHeight="1" x14ac:dyDescent="0.25">
      <c r="A7" s="30" t="s">
        <v>69</v>
      </c>
      <c r="B7" s="27" t="s">
        <v>87</v>
      </c>
      <c r="C7" s="30" t="s">
        <v>86</v>
      </c>
      <c r="D7" s="27" t="s">
        <v>85</v>
      </c>
      <c r="E7" s="27" t="s">
        <v>84</v>
      </c>
      <c r="F7" s="27" t="s">
        <v>83</v>
      </c>
      <c r="G7" s="29" t="s">
        <v>82</v>
      </c>
      <c r="H7" s="29"/>
      <c r="I7" s="29"/>
      <c r="J7" s="40" t="s">
        <v>81</v>
      </c>
      <c r="K7" s="41"/>
      <c r="L7" s="42"/>
      <c r="M7" s="40" t="s">
        <v>80</v>
      </c>
      <c r="N7" s="41"/>
      <c r="O7" s="42"/>
      <c r="P7" s="29" t="s">
        <v>79</v>
      </c>
      <c r="Q7" s="29"/>
      <c r="R7" s="29"/>
      <c r="S7" s="29" t="s">
        <v>78</v>
      </c>
      <c r="T7" s="29"/>
      <c r="U7" s="29"/>
      <c r="V7" s="100"/>
      <c r="W7" s="30" t="s">
        <v>76</v>
      </c>
      <c r="X7" s="46" t="s">
        <v>75</v>
      </c>
      <c r="Y7" s="57" t="s">
        <v>124</v>
      </c>
    </row>
    <row r="8" spans="1:25" ht="34.5" customHeight="1" x14ac:dyDescent="0.25">
      <c r="A8" s="31"/>
      <c r="B8" s="28"/>
      <c r="C8" s="31"/>
      <c r="D8" s="28"/>
      <c r="E8" s="28"/>
      <c r="F8" s="28"/>
      <c r="G8" s="19" t="s">
        <v>71</v>
      </c>
      <c r="H8" s="18" t="s">
        <v>70</v>
      </c>
      <c r="I8" s="17" t="s">
        <v>69</v>
      </c>
      <c r="J8" s="17" t="s">
        <v>71</v>
      </c>
      <c r="K8" s="17" t="s">
        <v>70</v>
      </c>
      <c r="L8" s="17" t="s">
        <v>69</v>
      </c>
      <c r="M8" s="17" t="s">
        <v>71</v>
      </c>
      <c r="N8" s="17" t="s">
        <v>70</v>
      </c>
      <c r="O8" s="17" t="s">
        <v>69</v>
      </c>
      <c r="P8" s="19" t="s">
        <v>71</v>
      </c>
      <c r="Q8" s="18" t="s">
        <v>70</v>
      </c>
      <c r="R8" s="17" t="s">
        <v>69</v>
      </c>
      <c r="S8" s="19" t="s">
        <v>71</v>
      </c>
      <c r="T8" s="18" t="s">
        <v>70</v>
      </c>
      <c r="U8" s="17" t="s">
        <v>69</v>
      </c>
      <c r="V8" s="99"/>
      <c r="W8" s="31"/>
      <c r="X8" s="47"/>
      <c r="Y8" s="56"/>
    </row>
    <row r="9" spans="1:25" ht="25.5" customHeight="1" x14ac:dyDescent="0.25">
      <c r="A9" s="55">
        <f>RANK(X9,X$9:X$21,0)</f>
        <v>1</v>
      </c>
      <c r="B9" s="13" t="s">
        <v>160</v>
      </c>
      <c r="C9" s="12" t="s">
        <v>101</v>
      </c>
      <c r="D9" s="98" t="s">
        <v>159</v>
      </c>
      <c r="E9" s="1" t="s">
        <v>6</v>
      </c>
      <c r="F9" s="1" t="s">
        <v>5</v>
      </c>
      <c r="G9" s="54">
        <v>234.5</v>
      </c>
      <c r="H9" s="53">
        <f>G9/3.4</f>
        <v>68.970588235294116</v>
      </c>
      <c r="I9" s="5">
        <f>RANK(G9,G$9:G$21,0)</f>
        <v>1</v>
      </c>
      <c r="J9" s="5">
        <v>223.5</v>
      </c>
      <c r="K9" s="53">
        <f>J9/3.4</f>
        <v>65.735294117647058</v>
      </c>
      <c r="L9" s="5">
        <f>RANK(J9,J$9:J$21,0)</f>
        <v>4</v>
      </c>
      <c r="M9" s="5">
        <v>230</v>
      </c>
      <c r="N9" s="53">
        <f>M9/3.4</f>
        <v>67.64705882352942</v>
      </c>
      <c r="O9" s="5">
        <f>RANK(M9,M$9:M$21,0)</f>
        <v>1</v>
      </c>
      <c r="P9" s="54">
        <v>233</v>
      </c>
      <c r="Q9" s="53">
        <f>P9/3.4</f>
        <v>68.529411764705884</v>
      </c>
      <c r="R9" s="5">
        <f>RANK(P9,P$9:P$21,0)</f>
        <v>1</v>
      </c>
      <c r="S9" s="54">
        <v>235</v>
      </c>
      <c r="T9" s="53">
        <f>S9/3.4</f>
        <v>69.117647058823536</v>
      </c>
      <c r="U9" s="5">
        <f>RANK(S9,S$8:S$21,0)</f>
        <v>1</v>
      </c>
      <c r="V9" s="5"/>
      <c r="W9" s="54">
        <f>G9+P9+S9+M9+J9</f>
        <v>1156</v>
      </c>
      <c r="X9" s="53">
        <f>W9/17</f>
        <v>68</v>
      </c>
      <c r="Y9" s="5" t="s">
        <v>101</v>
      </c>
    </row>
    <row r="10" spans="1:25" ht="25.5" customHeight="1" x14ac:dyDescent="0.25">
      <c r="A10" s="55">
        <f>RANK(X10,X$9:X$21,0)</f>
        <v>2</v>
      </c>
      <c r="B10" s="7" t="s">
        <v>158</v>
      </c>
      <c r="C10" s="3" t="s">
        <v>101</v>
      </c>
      <c r="D10" s="6" t="s">
        <v>66</v>
      </c>
      <c r="E10" s="3" t="s">
        <v>65</v>
      </c>
      <c r="F10" s="1" t="s">
        <v>52</v>
      </c>
      <c r="G10" s="54">
        <v>233.5</v>
      </c>
      <c r="H10" s="53">
        <f>G10/3.4</f>
        <v>68.67647058823529</v>
      </c>
      <c r="I10" s="5">
        <f>RANK(G10,G$9:G$21,0)</f>
        <v>2</v>
      </c>
      <c r="J10" s="5">
        <v>224</v>
      </c>
      <c r="K10" s="53">
        <f>J10/3.4</f>
        <v>65.882352941176478</v>
      </c>
      <c r="L10" s="5">
        <f>RANK(J10,J$9:J$21,0)</f>
        <v>2</v>
      </c>
      <c r="M10" s="5">
        <v>230</v>
      </c>
      <c r="N10" s="53">
        <f>M10/3.4</f>
        <v>67.64705882352942</v>
      </c>
      <c r="O10" s="5">
        <f>RANK(M10,M$9:M$21,0)</f>
        <v>1</v>
      </c>
      <c r="P10" s="54">
        <v>222.5</v>
      </c>
      <c r="Q10" s="53">
        <f>P10/3.4</f>
        <v>65.441176470588232</v>
      </c>
      <c r="R10" s="5">
        <f>RANK(P10,P$9:P$21,0)</f>
        <v>6</v>
      </c>
      <c r="S10" s="54">
        <v>226</v>
      </c>
      <c r="T10" s="53">
        <f>S10/3.4</f>
        <v>66.470588235294116</v>
      </c>
      <c r="U10" s="5">
        <f>RANK(S10,S$8:S$21,0)</f>
        <v>6</v>
      </c>
      <c r="V10" s="5"/>
      <c r="W10" s="54">
        <f>G10+P10+S10+M10+J10</f>
        <v>1136</v>
      </c>
      <c r="X10" s="53">
        <f>W10/17</f>
        <v>66.82352941176471</v>
      </c>
      <c r="Y10" s="5" t="s">
        <v>101</v>
      </c>
    </row>
    <row r="11" spans="1:25" ht="25.5" customHeight="1" x14ac:dyDescent="0.25">
      <c r="A11" s="55">
        <f>RANK(X11,X$9:X$21,0)</f>
        <v>3</v>
      </c>
      <c r="B11" s="7" t="s">
        <v>152</v>
      </c>
      <c r="C11" s="3" t="s">
        <v>101</v>
      </c>
      <c r="D11" s="6" t="s">
        <v>157</v>
      </c>
      <c r="E11" s="3" t="s">
        <v>11</v>
      </c>
      <c r="F11" s="1" t="s">
        <v>10</v>
      </c>
      <c r="G11" s="54">
        <v>228.5</v>
      </c>
      <c r="H11" s="53">
        <f>G11/3.4</f>
        <v>67.205882352941174</v>
      </c>
      <c r="I11" s="5">
        <f>RANK(G11,G$9:G$21,0)</f>
        <v>3</v>
      </c>
      <c r="J11" s="5">
        <v>224.5</v>
      </c>
      <c r="K11" s="53">
        <f>J11/3.4</f>
        <v>66.029411764705884</v>
      </c>
      <c r="L11" s="5">
        <f>RANK(J11,J$9:J$21,0)</f>
        <v>1</v>
      </c>
      <c r="M11" s="5">
        <v>228</v>
      </c>
      <c r="N11" s="53">
        <f>M11/3.4</f>
        <v>67.058823529411768</v>
      </c>
      <c r="O11" s="5">
        <f>RANK(M11,M$9:M$21,0)</f>
        <v>3</v>
      </c>
      <c r="P11" s="54">
        <v>226.5</v>
      </c>
      <c r="Q11" s="53">
        <f>P11/3.4</f>
        <v>66.617647058823536</v>
      </c>
      <c r="R11" s="5">
        <f>RANK(P11,P$9:P$21,0)</f>
        <v>2</v>
      </c>
      <c r="S11" s="54">
        <v>227.5</v>
      </c>
      <c r="T11" s="53">
        <f>S11/3.4</f>
        <v>66.911764705882348</v>
      </c>
      <c r="U11" s="5">
        <f>RANK(S11,S$8:S$21,0)</f>
        <v>4</v>
      </c>
      <c r="V11" s="5"/>
      <c r="W11" s="54">
        <f>G11+P11+S11+M11+J11</f>
        <v>1135</v>
      </c>
      <c r="X11" s="53">
        <f>W11/17</f>
        <v>66.764705882352942</v>
      </c>
      <c r="Y11" s="5" t="s">
        <v>101</v>
      </c>
    </row>
    <row r="12" spans="1:25" ht="25.5" customHeight="1" x14ac:dyDescent="0.25">
      <c r="A12" s="55">
        <f>RANK(X12,X$9:X$21,0)</f>
        <v>4</v>
      </c>
      <c r="B12" s="7" t="s">
        <v>156</v>
      </c>
      <c r="C12" s="3" t="s">
        <v>101</v>
      </c>
      <c r="D12" s="6" t="s">
        <v>155</v>
      </c>
      <c r="E12" s="3" t="s">
        <v>53</v>
      </c>
      <c r="F12" s="1" t="s">
        <v>52</v>
      </c>
      <c r="G12" s="54">
        <v>227.5</v>
      </c>
      <c r="H12" s="53">
        <f>G12/3.4</f>
        <v>66.911764705882348</v>
      </c>
      <c r="I12" s="5">
        <f>RANK(G12,G$9:G$21,0)</f>
        <v>5</v>
      </c>
      <c r="J12" s="5">
        <v>223</v>
      </c>
      <c r="K12" s="53">
        <f>J12/3.4</f>
        <v>65.588235294117652</v>
      </c>
      <c r="L12" s="5">
        <f>RANK(J12,J$9:J$21,0)</f>
        <v>5</v>
      </c>
      <c r="M12" s="5">
        <v>228</v>
      </c>
      <c r="N12" s="53">
        <f>M12/3.4</f>
        <v>67.058823529411768</v>
      </c>
      <c r="O12" s="5">
        <f>RANK(M12,M$9:M$21,0)</f>
        <v>3</v>
      </c>
      <c r="P12" s="54">
        <v>225.5</v>
      </c>
      <c r="Q12" s="53">
        <f>P12/3.4</f>
        <v>66.32352941176471</v>
      </c>
      <c r="R12" s="5">
        <f>RANK(P12,P$9:P$21,0)</f>
        <v>4</v>
      </c>
      <c r="S12" s="54">
        <v>228</v>
      </c>
      <c r="T12" s="53">
        <f>S12/3.4</f>
        <v>67.058823529411768</v>
      </c>
      <c r="U12" s="5">
        <f>RANK(S12,S$8:S$21,0)</f>
        <v>2</v>
      </c>
      <c r="V12" s="5"/>
      <c r="W12" s="54">
        <f>G12+P12+S12+M12+J12</f>
        <v>1132</v>
      </c>
      <c r="X12" s="53">
        <f>W12/17</f>
        <v>66.588235294117652</v>
      </c>
      <c r="Y12" s="5" t="s">
        <v>101</v>
      </c>
    </row>
    <row r="13" spans="1:25" ht="25.5" customHeight="1" x14ac:dyDescent="0.25">
      <c r="A13" s="55">
        <f>RANK(X13,X$9:X$21,0)</f>
        <v>5</v>
      </c>
      <c r="B13" s="7" t="s">
        <v>154</v>
      </c>
      <c r="C13" s="3" t="s">
        <v>101</v>
      </c>
      <c r="D13" s="6" t="s">
        <v>153</v>
      </c>
      <c r="E13" s="3" t="s">
        <v>20</v>
      </c>
      <c r="F13" s="1" t="s">
        <v>19</v>
      </c>
      <c r="G13" s="54">
        <v>222.5</v>
      </c>
      <c r="H13" s="53">
        <f>G13/3.4</f>
        <v>65.441176470588232</v>
      </c>
      <c r="I13" s="5">
        <f>RANK(G13,G$9:G$21,0)</f>
        <v>8</v>
      </c>
      <c r="J13" s="5">
        <v>224</v>
      </c>
      <c r="K13" s="53">
        <f>J13/3.4</f>
        <v>65.882352941176478</v>
      </c>
      <c r="L13" s="5">
        <f>RANK(J13,J$9:J$21,0)</f>
        <v>2</v>
      </c>
      <c r="M13" s="5">
        <v>223</v>
      </c>
      <c r="N13" s="53">
        <f>M13/3.4</f>
        <v>65.588235294117652</v>
      </c>
      <c r="O13" s="5">
        <f>RANK(M13,M$9:M$21,0)</f>
        <v>8</v>
      </c>
      <c r="P13" s="54">
        <v>226.5</v>
      </c>
      <c r="Q13" s="53">
        <f>P13/3.4</f>
        <v>66.617647058823536</v>
      </c>
      <c r="R13" s="5">
        <f>RANK(P13,P$9:P$21,0)</f>
        <v>2</v>
      </c>
      <c r="S13" s="54">
        <v>228</v>
      </c>
      <c r="T13" s="53">
        <f>S13/3.4</f>
        <v>67.058823529411768</v>
      </c>
      <c r="U13" s="5">
        <f>RANK(S13,S$8:S$21,0)</f>
        <v>2</v>
      </c>
      <c r="V13" s="5"/>
      <c r="W13" s="54">
        <f>G13+P13+S13+M13+J13</f>
        <v>1124</v>
      </c>
      <c r="X13" s="53">
        <f>W13/17</f>
        <v>66.117647058823536</v>
      </c>
      <c r="Y13" s="5" t="s">
        <v>101</v>
      </c>
    </row>
    <row r="14" spans="1:25" ht="25.5" customHeight="1" x14ac:dyDescent="0.25">
      <c r="A14" s="55">
        <f>RANK(X14,X$9:X$21,0)</f>
        <v>6</v>
      </c>
      <c r="B14" s="7" t="s">
        <v>152</v>
      </c>
      <c r="C14" s="3" t="s">
        <v>101</v>
      </c>
      <c r="D14" s="6" t="s">
        <v>151</v>
      </c>
      <c r="E14" s="3" t="s">
        <v>11</v>
      </c>
      <c r="F14" s="1" t="s">
        <v>10</v>
      </c>
      <c r="G14" s="54">
        <v>224.5</v>
      </c>
      <c r="H14" s="53">
        <f>G14/3.4</f>
        <v>66.029411764705884</v>
      </c>
      <c r="I14" s="5">
        <f>RANK(G14,G$9:G$21,0)</f>
        <v>6</v>
      </c>
      <c r="J14" s="5">
        <v>223</v>
      </c>
      <c r="K14" s="53">
        <f>J14/3.4</f>
        <v>65.588235294117652</v>
      </c>
      <c r="L14" s="5">
        <f>RANK(J14,J$9:J$21,0)</f>
        <v>5</v>
      </c>
      <c r="M14" s="5">
        <v>226.5</v>
      </c>
      <c r="N14" s="53">
        <f>M14/3.4</f>
        <v>66.617647058823536</v>
      </c>
      <c r="O14" s="5">
        <f>RANK(M14,M$9:M$21,0)</f>
        <v>5</v>
      </c>
      <c r="P14" s="54">
        <v>216</v>
      </c>
      <c r="Q14" s="53">
        <f>P14/3.4</f>
        <v>63.529411764705884</v>
      </c>
      <c r="R14" s="5">
        <f>RANK(P14,P$9:P$21,0)</f>
        <v>8</v>
      </c>
      <c r="S14" s="54">
        <v>227</v>
      </c>
      <c r="T14" s="53">
        <f>S14/3.4</f>
        <v>66.764705882352942</v>
      </c>
      <c r="U14" s="5">
        <f>RANK(S14,S$8:S$21,0)</f>
        <v>5</v>
      </c>
      <c r="V14" s="5"/>
      <c r="W14" s="54">
        <f>G14+P14+S14+M14+J14</f>
        <v>1117</v>
      </c>
      <c r="X14" s="53">
        <f>W14/17</f>
        <v>65.705882352941174</v>
      </c>
      <c r="Y14" s="5" t="s">
        <v>101</v>
      </c>
    </row>
    <row r="15" spans="1:25" ht="25.5" customHeight="1" x14ac:dyDescent="0.25">
      <c r="A15" s="55">
        <f>RANK(X15,X$9:X$21,0)</f>
        <v>7</v>
      </c>
      <c r="B15" s="7" t="s">
        <v>150</v>
      </c>
      <c r="C15" s="3">
        <v>2</v>
      </c>
      <c r="D15" s="6" t="s">
        <v>149</v>
      </c>
      <c r="E15" s="3" t="s">
        <v>148</v>
      </c>
      <c r="F15" s="1" t="s">
        <v>147</v>
      </c>
      <c r="G15" s="54">
        <v>224</v>
      </c>
      <c r="H15" s="53">
        <f>G15/3.4</f>
        <v>65.882352941176478</v>
      </c>
      <c r="I15" s="5">
        <f>RANK(G15,G$9:G$21,0)</f>
        <v>7</v>
      </c>
      <c r="J15" s="5">
        <v>211.5</v>
      </c>
      <c r="K15" s="53">
        <f>J15/3.4</f>
        <v>62.205882352941181</v>
      </c>
      <c r="L15" s="5">
        <f>RANK(J15,J$9:J$21,0)</f>
        <v>9</v>
      </c>
      <c r="M15" s="5">
        <v>225</v>
      </c>
      <c r="N15" s="53">
        <f>M15/3.4</f>
        <v>66.17647058823529</v>
      </c>
      <c r="O15" s="5">
        <f>RANK(M15,M$9:M$21,0)</f>
        <v>7</v>
      </c>
      <c r="P15" s="54">
        <v>224.5</v>
      </c>
      <c r="Q15" s="53">
        <f>P15/3.4</f>
        <v>66.029411764705884</v>
      </c>
      <c r="R15" s="5">
        <f>RANK(P15,P$9:P$21,0)</f>
        <v>5</v>
      </c>
      <c r="S15" s="54">
        <v>223.5</v>
      </c>
      <c r="T15" s="53">
        <f>S15/3.4</f>
        <v>65.735294117647058</v>
      </c>
      <c r="U15" s="5">
        <f>RANK(S15,S$8:S$21,0)</f>
        <v>7</v>
      </c>
      <c r="V15" s="5"/>
      <c r="W15" s="54">
        <f>G15+P15+S15+M15+J15</f>
        <v>1108.5</v>
      </c>
      <c r="X15" s="53">
        <f>W15/17</f>
        <v>65.205882352941174</v>
      </c>
      <c r="Y15" s="5" t="s">
        <v>101</v>
      </c>
    </row>
    <row r="16" spans="1:25" ht="25.5" customHeight="1" x14ac:dyDescent="0.25">
      <c r="A16" s="55">
        <f>RANK(X16,X$9:X$21,0)</f>
        <v>8</v>
      </c>
      <c r="B16" s="7" t="s">
        <v>146</v>
      </c>
      <c r="C16" s="3">
        <v>1</v>
      </c>
      <c r="D16" s="6" t="s">
        <v>111</v>
      </c>
      <c r="E16" s="3" t="s">
        <v>53</v>
      </c>
      <c r="F16" s="1" t="s">
        <v>52</v>
      </c>
      <c r="G16" s="54">
        <v>228</v>
      </c>
      <c r="H16" s="53">
        <f>G16/3.4</f>
        <v>67.058823529411768</v>
      </c>
      <c r="I16" s="5">
        <f>RANK(G16,G$9:G$21,0)</f>
        <v>4</v>
      </c>
      <c r="J16" s="5">
        <v>211</v>
      </c>
      <c r="K16" s="53">
        <f>J16/3.4</f>
        <v>62.058823529411768</v>
      </c>
      <c r="L16" s="5">
        <f>RANK(J16,J$9:J$21,0)</f>
        <v>10</v>
      </c>
      <c r="M16" s="5">
        <v>220</v>
      </c>
      <c r="N16" s="53">
        <f>M16/3.4</f>
        <v>64.705882352941174</v>
      </c>
      <c r="O16" s="5">
        <f>RANK(M16,M$9:M$21,0)</f>
        <v>9</v>
      </c>
      <c r="P16" s="54">
        <v>219</v>
      </c>
      <c r="Q16" s="53">
        <f>P16/3.4</f>
        <v>64.411764705882348</v>
      </c>
      <c r="R16" s="5">
        <f>RANK(P16,P$9:P$21,0)</f>
        <v>7</v>
      </c>
      <c r="S16" s="54">
        <v>223.5</v>
      </c>
      <c r="T16" s="53">
        <f>S16/3.4</f>
        <v>65.735294117647058</v>
      </c>
      <c r="U16" s="5">
        <f>RANK(S16,S$8:S$21,0)</f>
        <v>7</v>
      </c>
      <c r="V16" s="5"/>
      <c r="W16" s="54">
        <f>G16+P16+S16+M16+J16</f>
        <v>1101.5</v>
      </c>
      <c r="X16" s="53">
        <f>W16/17</f>
        <v>64.794117647058826</v>
      </c>
      <c r="Y16" s="5">
        <v>1</v>
      </c>
    </row>
    <row r="17" spans="1:25" ht="25.5" customHeight="1" x14ac:dyDescent="0.25">
      <c r="A17" s="55">
        <f>RANK(X17,X$9:X$21,0)</f>
        <v>9</v>
      </c>
      <c r="B17" s="7" t="s">
        <v>145</v>
      </c>
      <c r="C17" s="3" t="s">
        <v>101</v>
      </c>
      <c r="D17" s="6" t="s">
        <v>144</v>
      </c>
      <c r="E17" s="3" t="s">
        <v>143</v>
      </c>
      <c r="F17" s="1" t="s">
        <v>52</v>
      </c>
      <c r="G17" s="54">
        <v>220</v>
      </c>
      <c r="H17" s="53">
        <f>G17/3.4</f>
        <v>64.705882352941174</v>
      </c>
      <c r="I17" s="5">
        <f>RANK(G17,G$9:G$21,0)</f>
        <v>10</v>
      </c>
      <c r="J17" s="5">
        <v>219</v>
      </c>
      <c r="K17" s="53">
        <f>J17/3.4</f>
        <v>64.411764705882348</v>
      </c>
      <c r="L17" s="5">
        <f>RANK(J17,J$9:J$21,0)</f>
        <v>7</v>
      </c>
      <c r="M17" s="5">
        <v>226.5</v>
      </c>
      <c r="N17" s="53">
        <f>M17/3.4</f>
        <v>66.617647058823536</v>
      </c>
      <c r="O17" s="5">
        <f>RANK(M17,M$9:M$21,0)</f>
        <v>5</v>
      </c>
      <c r="P17" s="54">
        <v>209.5</v>
      </c>
      <c r="Q17" s="53">
        <f>P17/3.4</f>
        <v>61.617647058823529</v>
      </c>
      <c r="R17" s="5">
        <f>RANK(P17,P$9:P$21,0)</f>
        <v>10</v>
      </c>
      <c r="S17" s="54">
        <v>222.5</v>
      </c>
      <c r="T17" s="53">
        <f>S17/3.4</f>
        <v>65.441176470588232</v>
      </c>
      <c r="U17" s="5">
        <f>RANK(S17,S$8:S$21,0)</f>
        <v>9</v>
      </c>
      <c r="V17" s="5"/>
      <c r="W17" s="54">
        <f>G17+P17+S17+M17+J17</f>
        <v>1097.5</v>
      </c>
      <c r="X17" s="53">
        <f>W17/17</f>
        <v>64.558823529411768</v>
      </c>
      <c r="Y17" s="5">
        <v>1</v>
      </c>
    </row>
    <row r="18" spans="1:25" ht="25.5" customHeight="1" x14ac:dyDescent="0.25">
      <c r="A18" s="55">
        <f>RANK(X18,X$9:X$21,0)</f>
        <v>10</v>
      </c>
      <c r="B18" s="7" t="s">
        <v>139</v>
      </c>
      <c r="C18" s="3">
        <v>2</v>
      </c>
      <c r="D18" s="6" t="s">
        <v>142</v>
      </c>
      <c r="E18" s="3" t="s">
        <v>11</v>
      </c>
      <c r="F18" s="1" t="s">
        <v>10</v>
      </c>
      <c r="G18" s="54">
        <v>222.5</v>
      </c>
      <c r="H18" s="53">
        <f>G18/3.4</f>
        <v>65.441176470588232</v>
      </c>
      <c r="I18" s="5">
        <f>RANK(G18,G$9:G$21,0)</f>
        <v>8</v>
      </c>
      <c r="J18" s="5">
        <v>219</v>
      </c>
      <c r="K18" s="53">
        <f>J18/3.4</f>
        <v>64.411764705882348</v>
      </c>
      <c r="L18" s="5">
        <f>RANK(J18,J$9:J$21,0)</f>
        <v>7</v>
      </c>
      <c r="M18" s="5">
        <v>217.5</v>
      </c>
      <c r="N18" s="53">
        <f>M18/3.4</f>
        <v>63.970588235294116</v>
      </c>
      <c r="O18" s="5">
        <f>RANK(M18,M$9:M$21,0)</f>
        <v>10</v>
      </c>
      <c r="P18" s="54">
        <v>212.5</v>
      </c>
      <c r="Q18" s="53">
        <f>P18/3.4</f>
        <v>62.5</v>
      </c>
      <c r="R18" s="5">
        <f>RANK(P18,P$9:P$21,0)</f>
        <v>9</v>
      </c>
      <c r="S18" s="54">
        <v>218</v>
      </c>
      <c r="T18" s="53">
        <f>S18/3.4</f>
        <v>64.117647058823536</v>
      </c>
      <c r="U18" s="5">
        <f>RANK(S18,S$8:S$21,0)</f>
        <v>10</v>
      </c>
      <c r="V18" s="5"/>
      <c r="W18" s="54">
        <f>G18+P18+S18+M18+J18</f>
        <v>1089.5</v>
      </c>
      <c r="X18" s="53">
        <f>W18/17</f>
        <v>64.088235294117652</v>
      </c>
      <c r="Y18" s="5">
        <v>1</v>
      </c>
    </row>
    <row r="19" spans="1:25" ht="25.5" customHeight="1" x14ac:dyDescent="0.25">
      <c r="A19" s="55">
        <f>RANK(X19,X$9:X$21,0)</f>
        <v>11</v>
      </c>
      <c r="B19" s="7" t="s">
        <v>141</v>
      </c>
      <c r="C19" s="3" t="s">
        <v>101</v>
      </c>
      <c r="D19" s="6" t="s">
        <v>140</v>
      </c>
      <c r="E19" s="3" t="s">
        <v>20</v>
      </c>
      <c r="F19" s="1" t="s">
        <v>19</v>
      </c>
      <c r="G19" s="54">
        <v>214.5</v>
      </c>
      <c r="H19" s="53">
        <f>G19/3.4</f>
        <v>63.088235294117652</v>
      </c>
      <c r="I19" s="5">
        <f>RANK(G19,G$9:G$21,0)</f>
        <v>11</v>
      </c>
      <c r="J19" s="5">
        <v>207</v>
      </c>
      <c r="K19" s="53">
        <f>J19/3.4</f>
        <v>60.882352941176471</v>
      </c>
      <c r="L19" s="5">
        <f>RANK(J19,J$9:J$21,0)</f>
        <v>12</v>
      </c>
      <c r="M19" s="5">
        <v>210.5</v>
      </c>
      <c r="N19" s="53">
        <f>M19/3.4</f>
        <v>61.911764705882355</v>
      </c>
      <c r="O19" s="5">
        <f>RANK(M19,M$9:M$21,0)</f>
        <v>11</v>
      </c>
      <c r="P19" s="54">
        <v>205.5</v>
      </c>
      <c r="Q19" s="53">
        <f>P19/3.4</f>
        <v>60.441176470588239</v>
      </c>
      <c r="R19" s="5">
        <f>RANK(P19,P$9:P$21,0)</f>
        <v>11</v>
      </c>
      <c r="S19" s="54">
        <v>212.5</v>
      </c>
      <c r="T19" s="53">
        <f>S19/3.4</f>
        <v>62.5</v>
      </c>
      <c r="U19" s="5">
        <f>RANK(S19,S$8:S$21,0)</f>
        <v>11</v>
      </c>
      <c r="V19" s="5"/>
      <c r="W19" s="54">
        <f>G19+P19+S19+M19+J19</f>
        <v>1050</v>
      </c>
      <c r="X19" s="53">
        <f>W19/17</f>
        <v>61.764705882352942</v>
      </c>
      <c r="Y19" s="5">
        <v>3</v>
      </c>
    </row>
    <row r="20" spans="1:25" ht="25.5" customHeight="1" x14ac:dyDescent="0.25">
      <c r="A20" s="55">
        <f>RANK(X20,X$9:X$21,0)</f>
        <v>12</v>
      </c>
      <c r="B20" s="7" t="s">
        <v>139</v>
      </c>
      <c r="C20" s="3">
        <v>2</v>
      </c>
      <c r="D20" s="6" t="s">
        <v>138</v>
      </c>
      <c r="E20" s="3" t="s">
        <v>11</v>
      </c>
      <c r="F20" s="1" t="s">
        <v>10</v>
      </c>
      <c r="G20" s="54">
        <v>205</v>
      </c>
      <c r="H20" s="53">
        <f>G20/3.4</f>
        <v>60.294117647058826</v>
      </c>
      <c r="I20" s="5">
        <f>RANK(G20,G$9:G$21,0)</f>
        <v>12</v>
      </c>
      <c r="J20" s="5">
        <v>211</v>
      </c>
      <c r="K20" s="53">
        <f>J20/3.4</f>
        <v>62.058823529411768</v>
      </c>
      <c r="L20" s="5">
        <f>RANK(J20,J$9:J$21,0)</f>
        <v>10</v>
      </c>
      <c r="M20" s="5">
        <v>206.5</v>
      </c>
      <c r="N20" s="53">
        <f>M20/3.4</f>
        <v>60.735294117647058</v>
      </c>
      <c r="O20" s="5">
        <f>RANK(M20,M$9:M$21,0)</f>
        <v>12</v>
      </c>
      <c r="P20" s="54">
        <v>205</v>
      </c>
      <c r="Q20" s="53">
        <f>P20/3.4</f>
        <v>60.294117647058826</v>
      </c>
      <c r="R20" s="5">
        <f>RANK(P20,P$9:P$21,0)</f>
        <v>12</v>
      </c>
      <c r="S20" s="54">
        <v>210.5</v>
      </c>
      <c r="T20" s="53">
        <f>S20/3.4</f>
        <v>61.911764705882355</v>
      </c>
      <c r="U20" s="5">
        <f>RANK(S20,S$8:S$21,0)</f>
        <v>12</v>
      </c>
      <c r="V20" s="5"/>
      <c r="W20" s="54">
        <f>G20+P20+S20+M20+J20</f>
        <v>1038</v>
      </c>
      <c r="X20" s="53">
        <f>W20/17</f>
        <v>61.058823529411768</v>
      </c>
      <c r="Y20" s="5">
        <v>3</v>
      </c>
    </row>
    <row r="21" spans="1:25" ht="25.5" customHeight="1" x14ac:dyDescent="0.25">
      <c r="A21" s="55">
        <f>RANK(X21,X$9:X$21,0)</f>
        <v>13</v>
      </c>
      <c r="B21" s="7" t="s">
        <v>137</v>
      </c>
      <c r="C21" s="3" t="s">
        <v>13</v>
      </c>
      <c r="D21" s="6" t="s">
        <v>136</v>
      </c>
      <c r="E21" s="3" t="s">
        <v>20</v>
      </c>
      <c r="F21" s="1" t="s">
        <v>19</v>
      </c>
      <c r="G21" s="54">
        <v>202.5</v>
      </c>
      <c r="H21" s="53">
        <f>G21/3.4</f>
        <v>59.558823529411768</v>
      </c>
      <c r="I21" s="5">
        <f>RANK(G21,G$9:G$21,0)</f>
        <v>13</v>
      </c>
      <c r="J21" s="5">
        <v>200.5</v>
      </c>
      <c r="K21" s="53">
        <f>J21/3.4</f>
        <v>58.970588235294116</v>
      </c>
      <c r="L21" s="5">
        <f>RANK(J21,J$9:J$21,0)</f>
        <v>13</v>
      </c>
      <c r="M21" s="5">
        <v>205.5</v>
      </c>
      <c r="N21" s="53">
        <f>M21/3.4</f>
        <v>60.441176470588239</v>
      </c>
      <c r="O21" s="5">
        <f>RANK(M21,M$9:M$21,0)</f>
        <v>13</v>
      </c>
      <c r="P21" s="54">
        <v>204</v>
      </c>
      <c r="Q21" s="53">
        <f>P21/3.4</f>
        <v>60</v>
      </c>
      <c r="R21" s="5">
        <f>RANK(P21,P$9:P$21,0)</f>
        <v>13</v>
      </c>
      <c r="S21" s="54">
        <v>210.5</v>
      </c>
      <c r="T21" s="53">
        <f>S21/3.4</f>
        <v>61.911764705882355</v>
      </c>
      <c r="U21" s="5">
        <f>RANK(S21,S$8:S$21,0)</f>
        <v>12</v>
      </c>
      <c r="V21" s="5"/>
      <c r="W21" s="54">
        <f>G21+P21+S21+M21+J21</f>
        <v>1023</v>
      </c>
      <c r="X21" s="53">
        <f>W21/17</f>
        <v>60.176470588235297</v>
      </c>
      <c r="Y21" s="5">
        <v>3</v>
      </c>
    </row>
    <row r="23" spans="1:25" ht="15.75" x14ac:dyDescent="0.25">
      <c r="B23" s="52" t="s">
        <v>3</v>
      </c>
      <c r="C23" s="52"/>
      <c r="D23" s="52"/>
      <c r="T23" s="51" t="s">
        <v>2</v>
      </c>
      <c r="U23" s="51"/>
      <c r="V23" s="51"/>
    </row>
    <row r="24" spans="1:25" ht="15.75" x14ac:dyDescent="0.25">
      <c r="B24" s="52" t="s">
        <v>1</v>
      </c>
      <c r="C24" s="52"/>
      <c r="D24" s="52"/>
      <c r="T24" s="51" t="s">
        <v>0</v>
      </c>
      <c r="U24" s="51"/>
      <c r="V24" s="51"/>
    </row>
  </sheetData>
  <mergeCells count="22">
    <mergeCell ref="A7:A8"/>
    <mergeCell ref="B7:B8"/>
    <mergeCell ref="C7:C8"/>
    <mergeCell ref="D7:D8"/>
    <mergeCell ref="E7:E8"/>
    <mergeCell ref="J7:L7"/>
    <mergeCell ref="A1:Y1"/>
    <mergeCell ref="A2:Y2"/>
    <mergeCell ref="A3:Y3"/>
    <mergeCell ref="A4:Y4"/>
    <mergeCell ref="A5:Y5"/>
    <mergeCell ref="W6:Y6"/>
    <mergeCell ref="B24:D24"/>
    <mergeCell ref="W7:W8"/>
    <mergeCell ref="X7:X8"/>
    <mergeCell ref="Y7:Y8"/>
    <mergeCell ref="G7:I7"/>
    <mergeCell ref="P7:R7"/>
    <mergeCell ref="F7:F8"/>
    <mergeCell ref="S7:U7"/>
    <mergeCell ref="B23:D23"/>
    <mergeCell ref="M7:O7"/>
  </mergeCells>
  <pageMargins left="0" right="0" top="0" bottom="0" header="0.31496062992125984" footer="0.31496062992125984"/>
  <pageSetup paperSize="9" scale="73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6"/>
  <sheetViews>
    <sheetView workbookViewId="0">
      <selection activeCell="E18" sqref="E18"/>
    </sheetView>
  </sheetViews>
  <sheetFormatPr defaultRowHeight="15" x14ac:dyDescent="0.25"/>
  <cols>
    <col min="1" max="1" width="3.140625" customWidth="1"/>
    <col min="2" max="2" width="17.85546875" customWidth="1"/>
    <col min="3" max="3" width="4.7109375" customWidth="1"/>
    <col min="4" max="4" width="42.28515625" customWidth="1"/>
    <col min="5" max="5" width="15.5703125" customWidth="1"/>
    <col min="6" max="6" width="17.140625" customWidth="1"/>
    <col min="7" max="7" width="5.7109375" customWidth="1"/>
    <col min="8" max="8" width="6.7109375" customWidth="1"/>
    <col min="9" max="9" width="2.42578125" customWidth="1"/>
    <col min="10" max="10" width="5.7109375" customWidth="1"/>
    <col min="11" max="11" width="6.7109375" customWidth="1"/>
    <col min="12" max="12" width="2.42578125" customWidth="1"/>
    <col min="13" max="13" width="5.7109375" customWidth="1"/>
    <col min="14" max="14" width="6.7109375" customWidth="1"/>
    <col min="15" max="15" width="2.42578125" customWidth="1"/>
    <col min="16" max="16" width="5.42578125" customWidth="1"/>
    <col min="17" max="17" width="7.140625" customWidth="1"/>
    <col min="18" max="18" width="2.28515625" customWidth="1"/>
    <col min="19" max="19" width="5.42578125" customWidth="1"/>
    <col min="20" max="20" width="7.140625" customWidth="1"/>
    <col min="21" max="21" width="2.28515625" customWidth="1"/>
    <col min="22" max="22" width="2.42578125" customWidth="1"/>
    <col min="23" max="23" width="7.28515625" customWidth="1"/>
    <col min="24" max="24" width="7.140625" customWidth="1"/>
    <col min="25" max="25" width="3.140625" customWidth="1"/>
  </cols>
  <sheetData>
    <row r="1" spans="1:25" ht="15" customHeight="1" x14ac:dyDescent="0.25">
      <c r="A1" s="97" t="s">
        <v>93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</row>
    <row r="2" spans="1:25" ht="13.5" customHeight="1" x14ac:dyDescent="0.25">
      <c r="A2" s="37" t="s">
        <v>91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</row>
    <row r="3" spans="1:25" ht="16.5" customHeight="1" x14ac:dyDescent="0.25">
      <c r="A3" s="38" t="s">
        <v>163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</row>
    <row r="4" spans="1:25" ht="17.25" customHeight="1" x14ac:dyDescent="0.25">
      <c r="A4" s="50" t="s">
        <v>134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</row>
    <row r="5" spans="1:25" ht="12" customHeight="1" x14ac:dyDescent="0.25">
      <c r="A5" s="24" t="s">
        <v>11</v>
      </c>
      <c r="B5" s="24"/>
      <c r="C5" s="22"/>
      <c r="D5" s="22"/>
      <c r="E5" s="22"/>
      <c r="F5" s="21"/>
      <c r="W5" s="96" t="s">
        <v>95</v>
      </c>
      <c r="X5" s="95"/>
      <c r="Y5" s="95"/>
    </row>
    <row r="6" spans="1:25" ht="15" customHeight="1" x14ac:dyDescent="0.25">
      <c r="A6" s="88" t="s">
        <v>69</v>
      </c>
      <c r="B6" s="94" t="s">
        <v>133</v>
      </c>
      <c r="C6" s="88" t="s">
        <v>86</v>
      </c>
      <c r="D6" s="94" t="s">
        <v>132</v>
      </c>
      <c r="E6" s="94" t="s">
        <v>84</v>
      </c>
      <c r="F6" s="94" t="s">
        <v>83</v>
      </c>
      <c r="G6" s="90" t="s">
        <v>82</v>
      </c>
      <c r="H6" s="90"/>
      <c r="I6" s="90"/>
      <c r="J6" s="93" t="s">
        <v>81</v>
      </c>
      <c r="K6" s="92"/>
      <c r="L6" s="91"/>
      <c r="M6" s="93" t="s">
        <v>80</v>
      </c>
      <c r="N6" s="92"/>
      <c r="O6" s="91"/>
      <c r="P6" s="90" t="s">
        <v>79</v>
      </c>
      <c r="Q6" s="90"/>
      <c r="R6" s="90"/>
      <c r="S6" s="90" t="s">
        <v>78</v>
      </c>
      <c r="T6" s="90"/>
      <c r="U6" s="90"/>
      <c r="V6" s="89" t="s">
        <v>131</v>
      </c>
      <c r="W6" s="88" t="s">
        <v>76</v>
      </c>
      <c r="X6" s="87" t="s">
        <v>75</v>
      </c>
      <c r="Y6" s="57" t="s">
        <v>124</v>
      </c>
    </row>
    <row r="7" spans="1:25" ht="30.75" customHeight="1" x14ac:dyDescent="0.25">
      <c r="A7" s="80"/>
      <c r="B7" s="86"/>
      <c r="C7" s="80"/>
      <c r="D7" s="85"/>
      <c r="E7" s="86"/>
      <c r="F7" s="85"/>
      <c r="G7" s="84" t="s">
        <v>71</v>
      </c>
      <c r="H7" s="83" t="s">
        <v>70</v>
      </c>
      <c r="I7" s="82" t="s">
        <v>69</v>
      </c>
      <c r="J7" s="84" t="s">
        <v>71</v>
      </c>
      <c r="K7" s="83" t="s">
        <v>70</v>
      </c>
      <c r="L7" s="82" t="s">
        <v>69</v>
      </c>
      <c r="M7" s="84" t="s">
        <v>71</v>
      </c>
      <c r="N7" s="83" t="s">
        <v>70</v>
      </c>
      <c r="O7" s="82" t="s">
        <v>69</v>
      </c>
      <c r="P7" s="84" t="s">
        <v>71</v>
      </c>
      <c r="Q7" s="83" t="s">
        <v>70</v>
      </c>
      <c r="R7" s="82" t="s">
        <v>69</v>
      </c>
      <c r="S7" s="84" t="s">
        <v>71</v>
      </c>
      <c r="T7" s="83" t="s">
        <v>70</v>
      </c>
      <c r="U7" s="82" t="s">
        <v>69</v>
      </c>
      <c r="V7" s="81"/>
      <c r="W7" s="80"/>
      <c r="X7" s="79"/>
      <c r="Y7" s="56"/>
    </row>
    <row r="8" spans="1:25" ht="24.75" customHeight="1" x14ac:dyDescent="0.25">
      <c r="A8" s="8">
        <f>RANK(X8,X$8:X$13,0)</f>
        <v>1</v>
      </c>
      <c r="B8" s="13" t="s">
        <v>160</v>
      </c>
      <c r="C8" s="12" t="s">
        <v>101</v>
      </c>
      <c r="D8" s="98" t="s">
        <v>159</v>
      </c>
      <c r="E8" s="1" t="s">
        <v>6</v>
      </c>
      <c r="F8" s="1" t="s">
        <v>5</v>
      </c>
      <c r="G8" s="78">
        <v>251</v>
      </c>
      <c r="H8" s="77">
        <f>G8/3.7</f>
        <v>67.837837837837839</v>
      </c>
      <c r="I8" s="55">
        <f>RANK(H8,H$8:H$13,0)</f>
        <v>1</v>
      </c>
      <c r="J8" s="55">
        <v>245.5</v>
      </c>
      <c r="K8" s="77">
        <f>J8/3.7</f>
        <v>66.351351351351354</v>
      </c>
      <c r="L8" s="55">
        <f>RANK(K8,K$8:K$13,0)</f>
        <v>1</v>
      </c>
      <c r="M8" s="55">
        <v>246</v>
      </c>
      <c r="N8" s="77">
        <f>M8/3.7</f>
        <v>66.486486486486484</v>
      </c>
      <c r="O8" s="55">
        <f>RANK(N8,N$8:N$13,0)</f>
        <v>4</v>
      </c>
      <c r="P8" s="76">
        <v>251</v>
      </c>
      <c r="Q8" s="75">
        <f>P8/3.7</f>
        <v>67.837837837837839</v>
      </c>
      <c r="R8" s="55">
        <f>RANK(Q8,Q$8:Q$13,0)</f>
        <v>1</v>
      </c>
      <c r="S8" s="76">
        <v>253.5</v>
      </c>
      <c r="T8" s="75">
        <f>S8/3.7</f>
        <v>68.513513513513516</v>
      </c>
      <c r="U8" s="55">
        <f>RANK(T8,T$8:T$13,0)</f>
        <v>1</v>
      </c>
      <c r="V8" s="55"/>
      <c r="W8" s="76">
        <f>G8+P8+S8+J8+M8</f>
        <v>1247</v>
      </c>
      <c r="X8" s="75">
        <f>W8/18.5</f>
        <v>67.405405405405403</v>
      </c>
      <c r="Y8" s="55" t="s">
        <v>101</v>
      </c>
    </row>
    <row r="9" spans="1:25" ht="24.75" customHeight="1" x14ac:dyDescent="0.25">
      <c r="A9" s="8">
        <f>RANK(X9,X$8:X$13,0)</f>
        <v>2</v>
      </c>
      <c r="B9" s="7" t="s">
        <v>139</v>
      </c>
      <c r="C9" s="12">
        <v>2</v>
      </c>
      <c r="D9" s="6" t="s">
        <v>120</v>
      </c>
      <c r="E9" s="1" t="s">
        <v>11</v>
      </c>
      <c r="F9" s="1" t="s">
        <v>10</v>
      </c>
      <c r="G9" s="78">
        <v>247</v>
      </c>
      <c r="H9" s="77">
        <f>G9/3.7</f>
        <v>66.756756756756758</v>
      </c>
      <c r="I9" s="55">
        <f>RANK(H9,H$8:H$13,0)</f>
        <v>2</v>
      </c>
      <c r="J9" s="55">
        <v>241</v>
      </c>
      <c r="K9" s="77">
        <f>J9/3.7</f>
        <v>65.13513513513513</v>
      </c>
      <c r="L9" s="55">
        <f>RANK(K9,K$8:K$13,0)</f>
        <v>3</v>
      </c>
      <c r="M9" s="55">
        <v>247</v>
      </c>
      <c r="N9" s="77">
        <f>M9/3.7</f>
        <v>66.756756756756758</v>
      </c>
      <c r="O9" s="55">
        <f>RANK(N9,N$8:N$13,0)</f>
        <v>2</v>
      </c>
      <c r="P9" s="76">
        <v>249</v>
      </c>
      <c r="Q9" s="75">
        <f>P9/3.7</f>
        <v>67.297297297297291</v>
      </c>
      <c r="R9" s="55">
        <f>RANK(Q9,Q$8:Q$13,0)</f>
        <v>2</v>
      </c>
      <c r="S9" s="76">
        <v>246</v>
      </c>
      <c r="T9" s="75">
        <f>S9/3.7</f>
        <v>66.486486486486484</v>
      </c>
      <c r="U9" s="55">
        <f>RANK(T9,T$8:T$13,0)</f>
        <v>3</v>
      </c>
      <c r="V9" s="55"/>
      <c r="W9" s="76">
        <f>G9+P9+S9+J9+M9</f>
        <v>1230</v>
      </c>
      <c r="X9" s="75">
        <f>W9/18.5</f>
        <v>66.486486486486484</v>
      </c>
      <c r="Y9" s="55" t="s">
        <v>101</v>
      </c>
    </row>
    <row r="10" spans="1:25" ht="24.75" customHeight="1" x14ac:dyDescent="0.25">
      <c r="A10" s="8">
        <f>RANK(X10,X$8:X$13,0)</f>
        <v>3</v>
      </c>
      <c r="B10" s="7" t="s">
        <v>152</v>
      </c>
      <c r="C10" s="3" t="s">
        <v>101</v>
      </c>
      <c r="D10" s="6" t="s">
        <v>157</v>
      </c>
      <c r="E10" s="3" t="s">
        <v>11</v>
      </c>
      <c r="F10" s="1" t="s">
        <v>10</v>
      </c>
      <c r="G10" s="78">
        <v>240.5</v>
      </c>
      <c r="H10" s="77">
        <f>G10/3.7</f>
        <v>65</v>
      </c>
      <c r="I10" s="55">
        <f>RANK(H10,H$8:H$13,0)</f>
        <v>5</v>
      </c>
      <c r="J10" s="55">
        <v>242.5</v>
      </c>
      <c r="K10" s="77">
        <f>J10/3.7</f>
        <v>65.540540540540533</v>
      </c>
      <c r="L10" s="55">
        <f>RANK(K10,K$8:K$13,0)</f>
        <v>2</v>
      </c>
      <c r="M10" s="55">
        <v>249.5</v>
      </c>
      <c r="N10" s="77">
        <f>M10/3.7</f>
        <v>67.432432432432435</v>
      </c>
      <c r="O10" s="55">
        <f>RANK(N10,N$8:N$13,0)</f>
        <v>1</v>
      </c>
      <c r="P10" s="76">
        <v>247</v>
      </c>
      <c r="Q10" s="75">
        <f>P10/3.7</f>
        <v>66.756756756756758</v>
      </c>
      <c r="R10" s="55">
        <f>RANK(Q10,Q$8:Q$13,0)</f>
        <v>3</v>
      </c>
      <c r="S10" s="76">
        <v>246</v>
      </c>
      <c r="T10" s="75">
        <f>S10/3.7</f>
        <v>66.486486486486484</v>
      </c>
      <c r="U10" s="55">
        <f>RANK(T10,T$8:T$13,0)</f>
        <v>3</v>
      </c>
      <c r="V10" s="55"/>
      <c r="W10" s="76">
        <f>G10+P10+S10+J10+M10</f>
        <v>1225.5</v>
      </c>
      <c r="X10" s="75">
        <f>W10/18.5</f>
        <v>66.243243243243242</v>
      </c>
      <c r="Y10" s="55" t="s">
        <v>101</v>
      </c>
    </row>
    <row r="11" spans="1:25" ht="24.75" customHeight="1" x14ac:dyDescent="0.25">
      <c r="A11" s="8">
        <f>RANK(X11,X$8:X$13,0)</f>
        <v>4</v>
      </c>
      <c r="B11" s="7" t="s">
        <v>154</v>
      </c>
      <c r="C11" s="3" t="s">
        <v>101</v>
      </c>
      <c r="D11" s="6" t="s">
        <v>153</v>
      </c>
      <c r="E11" s="3" t="s">
        <v>20</v>
      </c>
      <c r="F11" s="1" t="s">
        <v>19</v>
      </c>
      <c r="G11" s="78">
        <v>246.5</v>
      </c>
      <c r="H11" s="77">
        <f>G11/3.7</f>
        <v>66.621621621621614</v>
      </c>
      <c r="I11" s="55">
        <f>RANK(H11,H$8:H$13,0)</f>
        <v>3</v>
      </c>
      <c r="J11" s="55">
        <v>239</v>
      </c>
      <c r="K11" s="77">
        <f>J11/3.7</f>
        <v>64.594594594594597</v>
      </c>
      <c r="L11" s="55">
        <f>RANK(K11,K$8:K$13,0)</f>
        <v>4</v>
      </c>
      <c r="M11" s="55">
        <v>242.5</v>
      </c>
      <c r="N11" s="77">
        <f>M11/3.7</f>
        <v>65.540540540540533</v>
      </c>
      <c r="O11" s="55">
        <f>RANK(N11,N$8:N$13,0)</f>
        <v>5</v>
      </c>
      <c r="P11" s="76">
        <v>244</v>
      </c>
      <c r="Q11" s="75">
        <f>P11/3.7</f>
        <v>65.945945945945937</v>
      </c>
      <c r="R11" s="55">
        <f>RANK(Q11,Q$8:Q$13,0)</f>
        <v>4</v>
      </c>
      <c r="S11" s="76">
        <v>245.5</v>
      </c>
      <c r="T11" s="75">
        <f>S11/3.7</f>
        <v>66.351351351351354</v>
      </c>
      <c r="U11" s="55">
        <f>RANK(T11,T$8:T$13,0)</f>
        <v>5</v>
      </c>
      <c r="V11" s="55"/>
      <c r="W11" s="76">
        <f>G11+P11+S11+J11+M11</f>
        <v>1217.5</v>
      </c>
      <c r="X11" s="75">
        <f>W11/18.5</f>
        <v>65.810810810810807</v>
      </c>
      <c r="Y11" s="55" t="s">
        <v>101</v>
      </c>
    </row>
    <row r="12" spans="1:25" ht="24.75" customHeight="1" x14ac:dyDescent="0.25">
      <c r="A12" s="8">
        <f>RANK(X12,X$8:X$13,0)</f>
        <v>5</v>
      </c>
      <c r="B12" s="7" t="s">
        <v>158</v>
      </c>
      <c r="C12" s="3" t="s">
        <v>101</v>
      </c>
      <c r="D12" s="6" t="s">
        <v>66</v>
      </c>
      <c r="E12" s="3" t="s">
        <v>65</v>
      </c>
      <c r="F12" s="1" t="s">
        <v>52</v>
      </c>
      <c r="G12" s="78">
        <v>241.5</v>
      </c>
      <c r="H12" s="77">
        <f>G12/3.7</f>
        <v>65.270270270270274</v>
      </c>
      <c r="I12" s="55">
        <f>RANK(H12,H$8:H$13,0)</f>
        <v>4</v>
      </c>
      <c r="J12" s="55">
        <v>238</v>
      </c>
      <c r="K12" s="77">
        <f>J12/3.7</f>
        <v>64.324324324324323</v>
      </c>
      <c r="L12" s="55">
        <f>RANK(K12,K$8:K$13,0)</f>
        <v>5</v>
      </c>
      <c r="M12" s="55">
        <v>247</v>
      </c>
      <c r="N12" s="77">
        <f>M12/3.7</f>
        <v>66.756756756756758</v>
      </c>
      <c r="O12" s="55">
        <f>RANK(N12,N$8:N$13,0)</f>
        <v>2</v>
      </c>
      <c r="P12" s="76">
        <v>239.5</v>
      </c>
      <c r="Q12" s="75">
        <f>P12/3.7</f>
        <v>64.729729729729726</v>
      </c>
      <c r="R12" s="55">
        <f>RANK(Q12,Q$8:Q$13,0)</f>
        <v>5</v>
      </c>
      <c r="S12" s="76">
        <v>248.5</v>
      </c>
      <c r="T12" s="75">
        <f>S12/3.7</f>
        <v>67.162162162162161</v>
      </c>
      <c r="U12" s="55">
        <f>RANK(T12,T$8:T$13,0)</f>
        <v>2</v>
      </c>
      <c r="V12" s="55"/>
      <c r="W12" s="76">
        <f>G12+P12+S12+J12+M12</f>
        <v>1214.5</v>
      </c>
      <c r="X12" s="75">
        <f>W12/18.5</f>
        <v>65.648648648648646</v>
      </c>
      <c r="Y12" s="55" t="s">
        <v>101</v>
      </c>
    </row>
    <row r="13" spans="1:25" ht="24.75" customHeight="1" x14ac:dyDescent="0.25">
      <c r="A13" s="8">
        <f>RANK(X13,X$8:X$13,0)</f>
        <v>6</v>
      </c>
      <c r="B13" s="7" t="s">
        <v>145</v>
      </c>
      <c r="C13" s="3" t="s">
        <v>101</v>
      </c>
      <c r="D13" s="6" t="s">
        <v>144</v>
      </c>
      <c r="E13" s="3" t="s">
        <v>143</v>
      </c>
      <c r="F13" s="1" t="s">
        <v>52</v>
      </c>
      <c r="G13" s="78">
        <v>232</v>
      </c>
      <c r="H13" s="77">
        <f>G13/3.7</f>
        <v>62.702702702702702</v>
      </c>
      <c r="I13" s="55">
        <f>RANK(H13,H$8:H$13,0)</f>
        <v>6</v>
      </c>
      <c r="J13" s="55">
        <v>237</v>
      </c>
      <c r="K13" s="77">
        <f>J13/3.7</f>
        <v>64.054054054054049</v>
      </c>
      <c r="L13" s="55">
        <f>RANK(K13,K$8:K$13,0)</f>
        <v>6</v>
      </c>
      <c r="M13" s="55">
        <v>242</v>
      </c>
      <c r="N13" s="77">
        <f>M13/3.7</f>
        <v>65.405405405405403</v>
      </c>
      <c r="O13" s="55">
        <f>RANK(N13,N$8:N$13,0)</f>
        <v>6</v>
      </c>
      <c r="P13" s="76">
        <v>231.5</v>
      </c>
      <c r="Q13" s="75">
        <f>P13/3.7</f>
        <v>62.567567567567565</v>
      </c>
      <c r="R13" s="55">
        <f>RANK(Q13,Q$8:Q$13,0)</f>
        <v>6</v>
      </c>
      <c r="S13" s="76">
        <v>234.5</v>
      </c>
      <c r="T13" s="75">
        <f>S13/3.7</f>
        <v>63.378378378378372</v>
      </c>
      <c r="U13" s="55">
        <f>RANK(T13,T$8:T$13,0)</f>
        <v>6</v>
      </c>
      <c r="V13" s="55"/>
      <c r="W13" s="76">
        <f>G13+P13+S13+J13+M13</f>
        <v>1177</v>
      </c>
      <c r="X13" s="75">
        <f>W13/18.5</f>
        <v>63.621621621621621</v>
      </c>
      <c r="Y13" s="55">
        <v>2</v>
      </c>
    </row>
    <row r="15" spans="1:25" ht="24.75" customHeight="1" x14ac:dyDescent="0.25">
      <c r="A15" s="68"/>
      <c r="B15" s="73" t="s">
        <v>3</v>
      </c>
      <c r="C15" s="74"/>
      <c r="D15" s="73"/>
      <c r="E15" s="73"/>
      <c r="F15" s="72"/>
      <c r="G15" s="71"/>
      <c r="H15" s="70"/>
      <c r="I15" s="68"/>
      <c r="J15" s="68"/>
      <c r="K15" s="68"/>
      <c r="L15" s="68"/>
      <c r="M15" s="68"/>
      <c r="N15" s="68"/>
      <c r="O15" s="68"/>
      <c r="P15" s="67"/>
      <c r="Q15" s="66"/>
      <c r="R15" s="68"/>
      <c r="S15" s="67"/>
      <c r="T15" s="69" t="s">
        <v>2</v>
      </c>
      <c r="U15" s="68"/>
      <c r="V15" s="68"/>
      <c r="W15" s="67"/>
      <c r="X15" s="66"/>
      <c r="Y15" s="65"/>
    </row>
    <row r="16" spans="1:25" ht="24.75" customHeight="1" x14ac:dyDescent="0.25">
      <c r="A16" s="60"/>
      <c r="B16" s="64" t="s">
        <v>1</v>
      </c>
      <c r="C16" s="64"/>
      <c r="D16" s="64"/>
      <c r="E16" s="63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1"/>
      <c r="T16" s="62" t="s">
        <v>128</v>
      </c>
      <c r="U16" s="61"/>
      <c r="V16" s="61"/>
      <c r="W16" s="60"/>
      <c r="X16" s="60"/>
    </row>
  </sheetData>
  <mergeCells count="21">
    <mergeCell ref="S6:U6"/>
    <mergeCell ref="V6:V7"/>
    <mergeCell ref="W6:W7"/>
    <mergeCell ref="X6:X7"/>
    <mergeCell ref="Y6:Y7"/>
    <mergeCell ref="D6:D7"/>
    <mergeCell ref="E6:E7"/>
    <mergeCell ref="B16:D16"/>
    <mergeCell ref="F6:F7"/>
    <mergeCell ref="G6:I6"/>
    <mergeCell ref="J6:L6"/>
    <mergeCell ref="M6:O6"/>
    <mergeCell ref="A1:Y1"/>
    <mergeCell ref="A2:Y2"/>
    <mergeCell ref="A3:Y3"/>
    <mergeCell ref="A4:Y4"/>
    <mergeCell ref="W5:Y5"/>
    <mergeCell ref="P6:R6"/>
    <mergeCell ref="A6:A7"/>
    <mergeCell ref="B6:B7"/>
    <mergeCell ref="C6:C7"/>
  </mergeCells>
  <pageMargins left="0.70866141732283472" right="0.70866141732283472" top="0.74803149606299213" bottom="0.74803149606299213" header="0.31496062992125984" footer="0.31496062992125984"/>
  <pageSetup paperSize="9" scale="67" orientation="landscape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"/>
  <sheetViews>
    <sheetView workbookViewId="0">
      <selection activeCell="K12" sqref="K12"/>
    </sheetView>
  </sheetViews>
  <sheetFormatPr defaultRowHeight="15" x14ac:dyDescent="0.25"/>
  <cols>
    <col min="1" max="1" width="5.5703125" customWidth="1"/>
    <col min="2" max="2" width="15.7109375" customWidth="1"/>
    <col min="3" max="3" width="5.7109375" customWidth="1"/>
    <col min="4" max="4" width="37.42578125" customWidth="1"/>
    <col min="5" max="5" width="14.42578125" customWidth="1"/>
    <col min="6" max="6" width="16.140625" customWidth="1"/>
    <col min="7" max="10" width="7" customWidth="1"/>
    <col min="11" max="11" width="8.42578125" customWidth="1"/>
    <col min="12" max="12" width="6" customWidth="1"/>
    <col min="13" max="13" width="11.7109375" customWidth="1"/>
  </cols>
  <sheetData>
    <row r="1" spans="1:16" ht="23.25" customHeight="1" x14ac:dyDescent="0.25">
      <c r="A1" s="35" t="s">
        <v>93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</row>
    <row r="2" spans="1:16" x14ac:dyDescent="0.25">
      <c r="A2" s="36" t="s">
        <v>92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</row>
    <row r="3" spans="1:16" x14ac:dyDescent="0.25">
      <c r="A3" s="122" t="s">
        <v>207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41"/>
      <c r="O3" s="141"/>
      <c r="P3" s="141"/>
    </row>
    <row r="4" spans="1:16" x14ac:dyDescent="0.25">
      <c r="A4" s="140" t="s">
        <v>206</v>
      </c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</row>
    <row r="5" spans="1:16" ht="15.75" x14ac:dyDescent="0.25">
      <c r="A5" s="139" t="s">
        <v>11</v>
      </c>
      <c r="B5" s="139"/>
      <c r="C5" s="139"/>
      <c r="D5" s="22"/>
      <c r="E5" s="22"/>
      <c r="F5" s="138"/>
      <c r="L5" s="26" t="s">
        <v>88</v>
      </c>
      <c r="M5" s="26"/>
    </row>
    <row r="6" spans="1:16" ht="23.25" customHeight="1" x14ac:dyDescent="0.25">
      <c r="A6" s="30" t="s">
        <v>72</v>
      </c>
      <c r="B6" s="27" t="s">
        <v>87</v>
      </c>
      <c r="C6" s="30" t="s">
        <v>86</v>
      </c>
      <c r="D6" s="27" t="s">
        <v>85</v>
      </c>
      <c r="E6" s="27" t="s">
        <v>84</v>
      </c>
      <c r="F6" s="27" t="s">
        <v>83</v>
      </c>
      <c r="G6" s="137" t="s">
        <v>205</v>
      </c>
      <c r="H6" s="137" t="s">
        <v>204</v>
      </c>
      <c r="I6" s="137" t="s">
        <v>203</v>
      </c>
      <c r="J6" s="136" t="s">
        <v>202</v>
      </c>
      <c r="K6" s="136" t="s">
        <v>201</v>
      </c>
      <c r="L6" s="135" t="s">
        <v>76</v>
      </c>
      <c r="M6" s="135" t="s">
        <v>200</v>
      </c>
    </row>
    <row r="7" spans="1:16" ht="23.25" customHeight="1" x14ac:dyDescent="0.25">
      <c r="A7" s="31"/>
      <c r="B7" s="28"/>
      <c r="C7" s="31"/>
      <c r="D7" s="28"/>
      <c r="E7" s="115"/>
      <c r="F7" s="28"/>
      <c r="G7" s="134"/>
      <c r="H7" s="134"/>
      <c r="I7" s="134"/>
      <c r="J7" s="133"/>
      <c r="K7" s="133"/>
      <c r="L7" s="132"/>
      <c r="M7" s="132"/>
    </row>
    <row r="8" spans="1:16" ht="25.5" customHeight="1" x14ac:dyDescent="0.25">
      <c r="A8" s="8">
        <v>1</v>
      </c>
      <c r="B8" s="7" t="s">
        <v>199</v>
      </c>
      <c r="C8" s="3" t="s">
        <v>101</v>
      </c>
      <c r="D8" s="6" t="s">
        <v>198</v>
      </c>
      <c r="E8" s="3" t="s">
        <v>53</v>
      </c>
      <c r="F8" s="1" t="s">
        <v>52</v>
      </c>
      <c r="G8" s="54">
        <v>7.8</v>
      </c>
      <c r="H8" s="54">
        <v>7</v>
      </c>
      <c r="I8" s="54">
        <v>7.6</v>
      </c>
      <c r="J8" s="54">
        <v>7.5</v>
      </c>
      <c r="K8" s="54">
        <v>7.5</v>
      </c>
      <c r="L8" s="5">
        <f>SUM(G8,H8,I8,J8,K8)</f>
        <v>37.4</v>
      </c>
      <c r="M8" s="130">
        <f>L8*2</f>
        <v>74.8</v>
      </c>
    </row>
    <row r="9" spans="1:16" ht="25.5" customHeight="1" x14ac:dyDescent="0.25">
      <c r="A9" s="8">
        <v>2</v>
      </c>
      <c r="B9" s="7" t="s">
        <v>197</v>
      </c>
      <c r="C9" s="3" t="s">
        <v>13</v>
      </c>
      <c r="D9" s="6" t="s">
        <v>196</v>
      </c>
      <c r="E9" s="3" t="s">
        <v>20</v>
      </c>
      <c r="F9" s="1" t="s">
        <v>19</v>
      </c>
      <c r="G9" s="54">
        <v>7</v>
      </c>
      <c r="H9" s="54">
        <v>6.8</v>
      </c>
      <c r="I9" s="54">
        <v>6.5</v>
      </c>
      <c r="J9" s="54">
        <v>7</v>
      </c>
      <c r="K9" s="54">
        <v>6.7</v>
      </c>
      <c r="L9" s="5">
        <f>SUM(G9,H9,I9,J9,K9)</f>
        <v>34</v>
      </c>
      <c r="M9" s="130">
        <f>L9*2</f>
        <v>68</v>
      </c>
    </row>
    <row r="10" spans="1:16" ht="25.5" customHeight="1" x14ac:dyDescent="0.25">
      <c r="A10" s="131" t="s">
        <v>195</v>
      </c>
      <c r="B10" s="131"/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1"/>
    </row>
    <row r="11" spans="1:16" ht="23.25" customHeight="1" x14ac:dyDescent="0.25">
      <c r="A11" s="8">
        <v>1</v>
      </c>
      <c r="B11" s="4" t="s">
        <v>110</v>
      </c>
      <c r="C11" s="3">
        <v>2</v>
      </c>
      <c r="D11" s="2" t="s">
        <v>109</v>
      </c>
      <c r="E11" s="1" t="s">
        <v>6</v>
      </c>
      <c r="F11" s="1" t="s">
        <v>5</v>
      </c>
      <c r="G11" s="54">
        <v>7.2</v>
      </c>
      <c r="H11" s="54">
        <v>7</v>
      </c>
      <c r="I11" s="54">
        <v>7.3</v>
      </c>
      <c r="J11" s="54">
        <v>6</v>
      </c>
      <c r="K11" s="54">
        <v>6.8</v>
      </c>
      <c r="L11" s="5">
        <f>SUM(G11,H11,I11,J11,K11)</f>
        <v>34.299999999999997</v>
      </c>
      <c r="M11" s="130">
        <f>L11*2</f>
        <v>68.599999999999994</v>
      </c>
    </row>
    <row r="12" spans="1:16" ht="23.25" customHeight="1" x14ac:dyDescent="0.25">
      <c r="A12" s="65"/>
      <c r="B12" s="129"/>
      <c r="C12" s="128"/>
      <c r="D12" s="127"/>
      <c r="E12" s="126"/>
      <c r="F12" s="126"/>
      <c r="G12" s="125"/>
      <c r="H12" s="125"/>
      <c r="I12" s="125"/>
      <c r="J12" s="125"/>
      <c r="K12" s="125"/>
      <c r="L12" s="124"/>
      <c r="M12" s="123"/>
    </row>
    <row r="13" spans="1:16" x14ac:dyDescent="0.25">
      <c r="B13" t="s">
        <v>3</v>
      </c>
      <c r="J13" t="s">
        <v>2</v>
      </c>
    </row>
    <row r="14" spans="1:16" x14ac:dyDescent="0.25">
      <c r="B14" t="s">
        <v>1</v>
      </c>
      <c r="J14" t="s">
        <v>0</v>
      </c>
    </row>
    <row r="15" spans="1:16" x14ac:dyDescent="0.25">
      <c r="B15" t="s">
        <v>192</v>
      </c>
      <c r="J15" t="s">
        <v>194</v>
      </c>
    </row>
    <row r="16" spans="1:16" x14ac:dyDescent="0.25">
      <c r="B16" t="s">
        <v>192</v>
      </c>
      <c r="J16" t="s">
        <v>193</v>
      </c>
    </row>
    <row r="17" spans="2:10" x14ac:dyDescent="0.25">
      <c r="B17" t="s">
        <v>192</v>
      </c>
      <c r="J17" t="s">
        <v>191</v>
      </c>
    </row>
  </sheetData>
  <mergeCells count="20">
    <mergeCell ref="F6:F7"/>
    <mergeCell ref="E6:E7"/>
    <mergeCell ref="I6:I7"/>
    <mergeCell ref="J6:J7"/>
    <mergeCell ref="K6:K7"/>
    <mergeCell ref="L6:L7"/>
    <mergeCell ref="M6:M7"/>
    <mergeCell ref="A10:M10"/>
    <mergeCell ref="G6:G7"/>
    <mergeCell ref="H6:H7"/>
    <mergeCell ref="A6:A7"/>
    <mergeCell ref="B6:B7"/>
    <mergeCell ref="C6:C7"/>
    <mergeCell ref="D6:D7"/>
    <mergeCell ref="A1:M1"/>
    <mergeCell ref="A2:M2"/>
    <mergeCell ref="A3:M3"/>
    <mergeCell ref="A4:M4"/>
    <mergeCell ref="A5:C5"/>
    <mergeCell ref="L5:M5"/>
  </mergeCells>
  <pageMargins left="0" right="0" top="0" bottom="0" header="0.31496062992125984" footer="0.31496062992125984"/>
  <pageSetup paperSize="9" scale="9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2"/>
  <sheetViews>
    <sheetView workbookViewId="0">
      <selection activeCell="K12" sqref="K12"/>
    </sheetView>
  </sheetViews>
  <sheetFormatPr defaultRowHeight="15" x14ac:dyDescent="0.25"/>
  <cols>
    <col min="1" max="1" width="3.85546875" customWidth="1"/>
    <col min="2" max="2" width="16.5703125" customWidth="1"/>
    <col min="3" max="3" width="4.28515625" customWidth="1"/>
    <col min="4" max="4" width="35.42578125" customWidth="1"/>
    <col min="5" max="5" width="14.7109375" customWidth="1"/>
    <col min="6" max="6" width="15.42578125" customWidth="1"/>
    <col min="7" max="8" width="6" customWidth="1"/>
    <col min="9" max="9" width="2.85546875" customWidth="1"/>
    <col min="10" max="10" width="6" customWidth="1"/>
    <col min="11" max="11" width="6.42578125" customWidth="1"/>
    <col min="12" max="12" width="3.28515625" customWidth="1"/>
    <col min="13" max="13" width="6.28515625" customWidth="1"/>
    <col min="14" max="14" width="7" customWidth="1"/>
    <col min="15" max="15" width="3" customWidth="1"/>
    <col min="16" max="17" width="5.85546875" customWidth="1"/>
    <col min="18" max="18" width="3.140625" customWidth="1"/>
    <col min="19" max="20" width="5.85546875" customWidth="1"/>
    <col min="21" max="22" width="3.28515625" customWidth="1"/>
    <col min="23" max="23" width="5.85546875" customWidth="1"/>
    <col min="24" max="24" width="7" customWidth="1"/>
  </cols>
  <sheetData>
    <row r="1" spans="1:24" ht="18" x14ac:dyDescent="0.25">
      <c r="A1" s="35" t="s">
        <v>93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</row>
    <row r="2" spans="1:24" x14ac:dyDescent="0.25">
      <c r="A2" s="122" t="s">
        <v>190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</row>
    <row r="3" spans="1:24" x14ac:dyDescent="0.25">
      <c r="A3" s="121" t="s">
        <v>189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</row>
    <row r="4" spans="1:24" x14ac:dyDescent="0.25">
      <c r="A4" s="50" t="s">
        <v>188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</row>
    <row r="5" spans="1:24" ht="15.75" x14ac:dyDescent="0.25">
      <c r="A5" s="120" t="s">
        <v>11</v>
      </c>
      <c r="B5" s="120"/>
      <c r="C5" s="120"/>
      <c r="D5" s="120"/>
      <c r="E5" s="119"/>
      <c r="F5" s="118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6" t="s">
        <v>95</v>
      </c>
      <c r="X5" s="26"/>
    </row>
    <row r="6" spans="1:24" ht="15" customHeight="1" x14ac:dyDescent="0.25">
      <c r="A6" s="30" t="s">
        <v>69</v>
      </c>
      <c r="B6" s="27" t="s">
        <v>87</v>
      </c>
      <c r="C6" s="30" t="s">
        <v>86</v>
      </c>
      <c r="D6" s="27" t="s">
        <v>85</v>
      </c>
      <c r="E6" s="27" t="s">
        <v>84</v>
      </c>
      <c r="F6" s="27" t="s">
        <v>83</v>
      </c>
      <c r="G6" s="29" t="s">
        <v>82</v>
      </c>
      <c r="H6" s="29"/>
      <c r="I6" s="29"/>
      <c r="J6" s="29" t="s">
        <v>81</v>
      </c>
      <c r="K6" s="29"/>
      <c r="L6" s="29"/>
      <c r="M6" s="29" t="s">
        <v>80</v>
      </c>
      <c r="N6" s="29"/>
      <c r="O6" s="29"/>
      <c r="P6" s="29" t="s">
        <v>79</v>
      </c>
      <c r="Q6" s="29"/>
      <c r="R6" s="29"/>
      <c r="S6" s="29" t="s">
        <v>78</v>
      </c>
      <c r="T6" s="29"/>
      <c r="U6" s="29"/>
      <c r="V6" s="32" t="s">
        <v>131</v>
      </c>
      <c r="W6" s="30" t="s">
        <v>76</v>
      </c>
      <c r="X6" s="46" t="s">
        <v>75</v>
      </c>
    </row>
    <row r="7" spans="1:24" ht="33.75" x14ac:dyDescent="0.25">
      <c r="A7" s="31"/>
      <c r="B7" s="28"/>
      <c r="C7" s="31"/>
      <c r="D7" s="28"/>
      <c r="E7" s="115"/>
      <c r="F7" s="28"/>
      <c r="G7" s="19" t="s">
        <v>71</v>
      </c>
      <c r="H7" s="18" t="s">
        <v>70</v>
      </c>
      <c r="I7" s="17" t="s">
        <v>69</v>
      </c>
      <c r="J7" s="19" t="s">
        <v>71</v>
      </c>
      <c r="K7" s="18" t="s">
        <v>70</v>
      </c>
      <c r="L7" s="17" t="s">
        <v>69</v>
      </c>
      <c r="M7" s="19" t="s">
        <v>71</v>
      </c>
      <c r="N7" s="18" t="s">
        <v>70</v>
      </c>
      <c r="O7" s="17" t="s">
        <v>69</v>
      </c>
      <c r="P7" s="19" t="s">
        <v>71</v>
      </c>
      <c r="Q7" s="18" t="s">
        <v>70</v>
      </c>
      <c r="R7" s="17" t="s">
        <v>69</v>
      </c>
      <c r="S7" s="19" t="s">
        <v>71</v>
      </c>
      <c r="T7" s="18" t="s">
        <v>70</v>
      </c>
      <c r="U7" s="17" t="s">
        <v>69</v>
      </c>
      <c r="V7" s="33"/>
      <c r="W7" s="31"/>
      <c r="X7" s="47"/>
    </row>
    <row r="8" spans="1:24" ht="23.25" customHeight="1" x14ac:dyDescent="0.25">
      <c r="A8" s="114">
        <f>RANK(X8,X$8:X$18,0)</f>
        <v>1</v>
      </c>
      <c r="B8" s="7" t="s">
        <v>179</v>
      </c>
      <c r="C8" s="3"/>
      <c r="D8" s="6" t="s">
        <v>48</v>
      </c>
      <c r="E8" s="3" t="s">
        <v>39</v>
      </c>
      <c r="F8" s="1" t="s">
        <v>38</v>
      </c>
      <c r="G8" s="113">
        <v>204</v>
      </c>
      <c r="H8" s="75">
        <f>G8/3.1</f>
        <v>65.806451612903217</v>
      </c>
      <c r="I8" s="55">
        <f>RANK(H8,H$8:H$18,0)</f>
        <v>1</v>
      </c>
      <c r="J8" s="55">
        <v>205.5</v>
      </c>
      <c r="K8" s="75">
        <f>J8/3.1</f>
        <v>66.290322580645153</v>
      </c>
      <c r="L8" s="55">
        <f>RANK(K8,K$8:K$18,0)</f>
        <v>2</v>
      </c>
      <c r="M8" s="55">
        <v>206.5</v>
      </c>
      <c r="N8" s="75">
        <f>M8/3.1</f>
        <v>66.612903225806448</v>
      </c>
      <c r="O8" s="55">
        <f>RANK(N8,N$8:N$18,0)</f>
        <v>3</v>
      </c>
      <c r="P8" s="55">
        <v>205</v>
      </c>
      <c r="Q8" s="75">
        <f>P8/3.1</f>
        <v>66.129032258064512</v>
      </c>
      <c r="R8" s="55">
        <f>RANK(Q8,Q$8:Q$18,0)</f>
        <v>3</v>
      </c>
      <c r="S8" s="55">
        <v>207</v>
      </c>
      <c r="T8" s="75">
        <f>S8/3.1</f>
        <v>66.774193548387089</v>
      </c>
      <c r="U8" s="55">
        <f>RANK(T8,T$8:T$18,0)</f>
        <v>1</v>
      </c>
      <c r="V8" s="55"/>
      <c r="W8" s="55">
        <f>G8+P8+S8+M8+J8</f>
        <v>1028</v>
      </c>
      <c r="X8" s="75">
        <f>W8/15.5</f>
        <v>66.322580645161295</v>
      </c>
    </row>
    <row r="9" spans="1:24" ht="23.25" customHeight="1" x14ac:dyDescent="0.25">
      <c r="A9" s="114">
        <f>RANK(X9,X$8:X$18,0)</f>
        <v>2</v>
      </c>
      <c r="B9" s="7" t="s">
        <v>150</v>
      </c>
      <c r="C9" s="3">
        <v>2</v>
      </c>
      <c r="D9" s="6" t="s">
        <v>149</v>
      </c>
      <c r="E9" s="3" t="s">
        <v>148</v>
      </c>
      <c r="F9" s="1" t="s">
        <v>147</v>
      </c>
      <c r="G9" s="113">
        <v>198.5</v>
      </c>
      <c r="H9" s="75">
        <f>G9/3.1</f>
        <v>64.032258064516128</v>
      </c>
      <c r="I9" s="55">
        <f>RANK(H9,H$8:H$18,0)</f>
        <v>5</v>
      </c>
      <c r="J9" s="55">
        <v>199</v>
      </c>
      <c r="K9" s="75">
        <f>J9/3.1</f>
        <v>64.193548387096769</v>
      </c>
      <c r="L9" s="55">
        <f>RANK(K9,K$8:K$18,0)</f>
        <v>4</v>
      </c>
      <c r="M9" s="55">
        <v>212</v>
      </c>
      <c r="N9" s="75">
        <f>M9/3.1</f>
        <v>68.387096774193552</v>
      </c>
      <c r="O9" s="55">
        <f>RANK(N9,N$8:N$18,0)</f>
        <v>1</v>
      </c>
      <c r="P9" s="55">
        <v>207.5</v>
      </c>
      <c r="Q9" s="75">
        <f>P9/3.1</f>
        <v>66.935483870967744</v>
      </c>
      <c r="R9" s="55">
        <f>RANK(Q9,Q$8:Q$18,0)</f>
        <v>1</v>
      </c>
      <c r="S9" s="55">
        <v>203.5</v>
      </c>
      <c r="T9" s="75">
        <f>S9/3.1</f>
        <v>65.645161290322577</v>
      </c>
      <c r="U9" s="55">
        <f>RANK(T9,T$8:T$18,0)</f>
        <v>5</v>
      </c>
      <c r="V9" s="55"/>
      <c r="W9" s="55">
        <f>G9+P9+S9+M9+J9</f>
        <v>1020.5</v>
      </c>
      <c r="X9" s="75">
        <f>W9/15.5</f>
        <v>65.838709677419359</v>
      </c>
    </row>
    <row r="10" spans="1:24" ht="23.25" customHeight="1" x14ac:dyDescent="0.25">
      <c r="A10" s="114">
        <f>RANK(X10,X$8:X$18,0)</f>
        <v>3</v>
      </c>
      <c r="B10" s="7" t="s">
        <v>187</v>
      </c>
      <c r="C10" s="3" t="s">
        <v>13</v>
      </c>
      <c r="D10" s="6" t="s">
        <v>184</v>
      </c>
      <c r="E10" s="3" t="s">
        <v>148</v>
      </c>
      <c r="F10" s="1" t="s">
        <v>147</v>
      </c>
      <c r="G10" s="113">
        <v>199</v>
      </c>
      <c r="H10" s="75">
        <f>G10/3.1</f>
        <v>64.193548387096769</v>
      </c>
      <c r="I10" s="55">
        <f>RANK(H10,H$8:H$18,0)</f>
        <v>4</v>
      </c>
      <c r="J10" s="55">
        <v>206</v>
      </c>
      <c r="K10" s="75">
        <f>J10/3.1</f>
        <v>66.451612903225808</v>
      </c>
      <c r="L10" s="55">
        <f>RANK(K10,K$8:K$18,0)</f>
        <v>1</v>
      </c>
      <c r="M10" s="55">
        <v>207</v>
      </c>
      <c r="N10" s="75">
        <f>M10/3.1</f>
        <v>66.774193548387089</v>
      </c>
      <c r="O10" s="55">
        <f>RANK(N10,N$8:N$18,0)</f>
        <v>2</v>
      </c>
      <c r="P10" s="55">
        <v>201</v>
      </c>
      <c r="Q10" s="75">
        <f>P10/3.1</f>
        <v>64.838709677419359</v>
      </c>
      <c r="R10" s="55">
        <f>RANK(Q10,Q$8:Q$18,0)</f>
        <v>4</v>
      </c>
      <c r="S10" s="55">
        <v>204</v>
      </c>
      <c r="T10" s="75">
        <f>S10/3.1</f>
        <v>65.806451612903217</v>
      </c>
      <c r="U10" s="55">
        <f>RANK(T10,T$8:T$18,0)</f>
        <v>4</v>
      </c>
      <c r="V10" s="55"/>
      <c r="W10" s="55">
        <f>G10+P10+S10+M10+J10</f>
        <v>1017</v>
      </c>
      <c r="X10" s="75">
        <f>W10/15.5</f>
        <v>65.612903225806448</v>
      </c>
    </row>
    <row r="11" spans="1:24" ht="23.25" customHeight="1" x14ac:dyDescent="0.25">
      <c r="A11" s="114">
        <f>RANK(X11,X$8:X$18,0)</f>
        <v>4</v>
      </c>
      <c r="B11" s="7" t="s">
        <v>139</v>
      </c>
      <c r="C11" s="3">
        <v>2</v>
      </c>
      <c r="D11" s="6" t="s">
        <v>186</v>
      </c>
      <c r="E11" s="3" t="s">
        <v>11</v>
      </c>
      <c r="F11" s="1" t="s">
        <v>10</v>
      </c>
      <c r="G11" s="113">
        <v>203.5</v>
      </c>
      <c r="H11" s="75">
        <f>G11/3.1</f>
        <v>65.645161290322577</v>
      </c>
      <c r="I11" s="55">
        <f>RANK(H11,H$8:H$18,0)</f>
        <v>2</v>
      </c>
      <c r="J11" s="55">
        <v>194.5</v>
      </c>
      <c r="K11" s="75">
        <f>J11/3.1</f>
        <v>62.741935483870968</v>
      </c>
      <c r="L11" s="55">
        <f>RANK(K11,K$8:K$18,0)</f>
        <v>6</v>
      </c>
      <c r="M11" s="55">
        <v>205</v>
      </c>
      <c r="N11" s="75">
        <f>M11/3.1</f>
        <v>66.129032258064512</v>
      </c>
      <c r="O11" s="55">
        <f>RANK(N11,N$8:N$18,0)</f>
        <v>4</v>
      </c>
      <c r="P11" s="55">
        <v>207</v>
      </c>
      <c r="Q11" s="75">
        <f>P11/3.1</f>
        <v>66.774193548387089</v>
      </c>
      <c r="R11" s="55">
        <f>RANK(Q11,Q$8:Q$18,0)</f>
        <v>2</v>
      </c>
      <c r="S11" s="55">
        <v>205.5</v>
      </c>
      <c r="T11" s="75">
        <f>S11/3.1</f>
        <v>66.290322580645153</v>
      </c>
      <c r="U11" s="55">
        <f>RANK(T11,T$8:T$18,0)</f>
        <v>3</v>
      </c>
      <c r="V11" s="55"/>
      <c r="W11" s="55">
        <f>G11+P11+S11+M11+J11</f>
        <v>1015.5</v>
      </c>
      <c r="X11" s="75">
        <f>W11/15.5</f>
        <v>65.516129032258064</v>
      </c>
    </row>
    <row r="12" spans="1:24" ht="23.25" customHeight="1" x14ac:dyDescent="0.25">
      <c r="A12" s="114">
        <f>RANK(X12,X$8:X$18,0)</f>
        <v>5</v>
      </c>
      <c r="B12" s="7" t="s">
        <v>139</v>
      </c>
      <c r="C12" s="3">
        <v>2</v>
      </c>
      <c r="D12" s="6" t="s">
        <v>142</v>
      </c>
      <c r="E12" s="3" t="s">
        <v>11</v>
      </c>
      <c r="F12" s="1" t="s">
        <v>10</v>
      </c>
      <c r="G12" s="113">
        <v>202.5</v>
      </c>
      <c r="H12" s="75">
        <f>G12/3.1</f>
        <v>65.322580645161295</v>
      </c>
      <c r="I12" s="55">
        <f>RANK(H12,H$8:H$18,0)</f>
        <v>3</v>
      </c>
      <c r="J12" s="55">
        <v>194</v>
      </c>
      <c r="K12" s="75">
        <f>J12/3.1</f>
        <v>62.58064516129032</v>
      </c>
      <c r="L12" s="55">
        <f>RANK(K12,K$8:K$18,0)</f>
        <v>7</v>
      </c>
      <c r="M12" s="55">
        <v>200</v>
      </c>
      <c r="N12" s="75">
        <f>M12/3.1</f>
        <v>64.516129032258064</v>
      </c>
      <c r="O12" s="55">
        <f>RANK(N12,N$8:N$18,0)</f>
        <v>6</v>
      </c>
      <c r="P12" s="55">
        <v>196</v>
      </c>
      <c r="Q12" s="75">
        <f>P12/3.1</f>
        <v>63.225806451612904</v>
      </c>
      <c r="R12" s="55">
        <f>RANK(Q12,Q$8:Q$18,0)</f>
        <v>6</v>
      </c>
      <c r="S12" s="55">
        <v>206</v>
      </c>
      <c r="T12" s="75">
        <f>S12/3.1</f>
        <v>66.451612903225808</v>
      </c>
      <c r="U12" s="55">
        <f>RANK(T12,T$8:T$18,0)</f>
        <v>2</v>
      </c>
      <c r="V12" s="55"/>
      <c r="W12" s="55">
        <f>G12+P12+S12+M12+J12</f>
        <v>998.5</v>
      </c>
      <c r="X12" s="75">
        <f>W12/15.5</f>
        <v>64.41935483870968</v>
      </c>
    </row>
    <row r="13" spans="1:24" ht="23.25" customHeight="1" x14ac:dyDescent="0.25">
      <c r="A13" s="114">
        <f>RANK(X13,X$8:X$18,0)</f>
        <v>6</v>
      </c>
      <c r="B13" s="7" t="s">
        <v>185</v>
      </c>
      <c r="C13" s="3" t="s">
        <v>13</v>
      </c>
      <c r="D13" s="6" t="s">
        <v>184</v>
      </c>
      <c r="E13" s="3" t="s">
        <v>148</v>
      </c>
      <c r="F13" s="1" t="s">
        <v>147</v>
      </c>
      <c r="G13" s="113">
        <v>194.5</v>
      </c>
      <c r="H13" s="75">
        <f>G13/3.1</f>
        <v>62.741935483870968</v>
      </c>
      <c r="I13" s="55">
        <f>RANK(H13,H$8:H$18,0)</f>
        <v>9</v>
      </c>
      <c r="J13" s="55">
        <v>200.5</v>
      </c>
      <c r="K13" s="75">
        <f>J13/3.1</f>
        <v>64.677419354838705</v>
      </c>
      <c r="L13" s="55">
        <f>RANK(K13,K$8:K$18,0)</f>
        <v>3</v>
      </c>
      <c r="M13" s="55">
        <v>204.5</v>
      </c>
      <c r="N13" s="75">
        <f>M13/3.1</f>
        <v>65.967741935483872</v>
      </c>
      <c r="O13" s="55">
        <f>RANK(N13,N$8:N$18,0)</f>
        <v>5</v>
      </c>
      <c r="P13" s="55">
        <v>198</v>
      </c>
      <c r="Q13" s="75">
        <f>P13/3.1</f>
        <v>63.87096774193548</v>
      </c>
      <c r="R13" s="55">
        <f>RANK(Q13,Q$8:Q$18,0)</f>
        <v>5</v>
      </c>
      <c r="S13" s="55">
        <v>199.5</v>
      </c>
      <c r="T13" s="75">
        <f>S13/3.1</f>
        <v>64.354838709677423</v>
      </c>
      <c r="U13" s="55">
        <f>RANK(T13,T$8:T$18,0)</f>
        <v>7</v>
      </c>
      <c r="V13" s="55">
        <v>2</v>
      </c>
      <c r="W13" s="55">
        <f>G13+P13+S13+M13+J13</f>
        <v>997</v>
      </c>
      <c r="X13" s="75">
        <f>W13/15.5</f>
        <v>64.322580645161295</v>
      </c>
    </row>
    <row r="14" spans="1:24" ht="23.25" customHeight="1" x14ac:dyDescent="0.25">
      <c r="A14" s="114">
        <f>RANK(X14,X$8:X$18,0)</f>
        <v>7</v>
      </c>
      <c r="B14" s="7" t="s">
        <v>105</v>
      </c>
      <c r="C14" s="3" t="s">
        <v>13</v>
      </c>
      <c r="D14" s="6" t="s">
        <v>104</v>
      </c>
      <c r="E14" s="3" t="s">
        <v>11</v>
      </c>
      <c r="F14" s="1" t="s">
        <v>10</v>
      </c>
      <c r="G14" s="113">
        <v>195.5</v>
      </c>
      <c r="H14" s="75">
        <f>G14/3.1</f>
        <v>63.064516129032256</v>
      </c>
      <c r="I14" s="55">
        <f>RANK(H14,H$8:H$18,0)</f>
        <v>8</v>
      </c>
      <c r="J14" s="55">
        <v>198</v>
      </c>
      <c r="K14" s="75">
        <f>J14/3.1</f>
        <v>63.87096774193548</v>
      </c>
      <c r="L14" s="55">
        <f>RANK(K14,K$8:K$18,0)</f>
        <v>5</v>
      </c>
      <c r="M14" s="55">
        <v>197</v>
      </c>
      <c r="N14" s="75">
        <f>M14/3.1</f>
        <v>63.548387096774192</v>
      </c>
      <c r="O14" s="55">
        <f>RANK(N14,N$8:N$18,0)</f>
        <v>7</v>
      </c>
      <c r="P14" s="55">
        <v>193.5</v>
      </c>
      <c r="Q14" s="75">
        <f>P14/3.1</f>
        <v>62.419354838709673</v>
      </c>
      <c r="R14" s="55">
        <f>RANK(Q14,Q$8:Q$18,0)</f>
        <v>7</v>
      </c>
      <c r="S14" s="55">
        <v>202</v>
      </c>
      <c r="T14" s="75">
        <f>S14/3.1</f>
        <v>65.161290322580641</v>
      </c>
      <c r="U14" s="55">
        <f>RANK(T14,T$8:T$18,0)</f>
        <v>6</v>
      </c>
      <c r="V14" s="55"/>
      <c r="W14" s="55">
        <f>G14+P14+S14+M14+J14</f>
        <v>986</v>
      </c>
      <c r="X14" s="75">
        <f>W14/15.5</f>
        <v>63.612903225806448</v>
      </c>
    </row>
    <row r="15" spans="1:24" ht="23.25" customHeight="1" x14ac:dyDescent="0.25">
      <c r="A15" s="114">
        <f>RANK(X15,X$8:X$18,0)</f>
        <v>8</v>
      </c>
      <c r="B15" s="7" t="s">
        <v>183</v>
      </c>
      <c r="C15" s="3" t="s">
        <v>13</v>
      </c>
      <c r="D15" s="6" t="s">
        <v>165</v>
      </c>
      <c r="E15" s="3" t="s">
        <v>20</v>
      </c>
      <c r="F15" s="1" t="s">
        <v>164</v>
      </c>
      <c r="G15" s="113">
        <v>197</v>
      </c>
      <c r="H15" s="75">
        <f>G15/3.1</f>
        <v>63.548387096774192</v>
      </c>
      <c r="I15" s="55">
        <f>RANK(H15,H$8:H$18,0)</f>
        <v>6</v>
      </c>
      <c r="J15" s="55">
        <v>189</v>
      </c>
      <c r="K15" s="75">
        <f>J15/3.1</f>
        <v>60.967741935483872</v>
      </c>
      <c r="L15" s="55">
        <f>RANK(K15,K$8:K$18,0)</f>
        <v>9</v>
      </c>
      <c r="M15" s="55">
        <v>197</v>
      </c>
      <c r="N15" s="75">
        <f>M15/3.1</f>
        <v>63.548387096774192</v>
      </c>
      <c r="O15" s="55">
        <f>RANK(N15,N$8:N$18,0)</f>
        <v>7</v>
      </c>
      <c r="P15" s="55">
        <v>187</v>
      </c>
      <c r="Q15" s="75">
        <f>P15/3.1</f>
        <v>60.322580645161288</v>
      </c>
      <c r="R15" s="55">
        <f>RANK(Q15,Q$8:Q$18,0)</f>
        <v>10</v>
      </c>
      <c r="S15" s="55">
        <v>194</v>
      </c>
      <c r="T15" s="75">
        <f>S15/3.1</f>
        <v>62.58064516129032</v>
      </c>
      <c r="U15" s="55">
        <f>RANK(T15,T$8:T$18,0)</f>
        <v>8</v>
      </c>
      <c r="V15" s="55"/>
      <c r="W15" s="55">
        <f>G15+P15+S15+M15+J15</f>
        <v>964</v>
      </c>
      <c r="X15" s="75">
        <f>W15/15.5</f>
        <v>62.193548387096776</v>
      </c>
    </row>
    <row r="16" spans="1:24" ht="23.25" customHeight="1" x14ac:dyDescent="0.25">
      <c r="A16" s="114">
        <f>RANK(X16,X$8:X$18,0)</f>
        <v>9</v>
      </c>
      <c r="B16" s="7" t="s">
        <v>166</v>
      </c>
      <c r="C16" s="3" t="s">
        <v>13</v>
      </c>
      <c r="D16" s="6" t="s">
        <v>171</v>
      </c>
      <c r="E16" s="3" t="s">
        <v>20</v>
      </c>
      <c r="F16" s="1" t="s">
        <v>19</v>
      </c>
      <c r="G16" s="113">
        <v>194</v>
      </c>
      <c r="H16" s="75">
        <f>G16/3.1</f>
        <v>62.58064516129032</v>
      </c>
      <c r="I16" s="55">
        <f>RANK(H16,H$8:H$18,0)</f>
        <v>10</v>
      </c>
      <c r="J16" s="55">
        <v>190</v>
      </c>
      <c r="K16" s="75">
        <f>J16/3.1</f>
        <v>61.29032258064516</v>
      </c>
      <c r="L16" s="55">
        <f>RANK(K16,K$8:K$18,0)</f>
        <v>8</v>
      </c>
      <c r="M16" s="55">
        <v>193</v>
      </c>
      <c r="N16" s="75">
        <f>M16/3.1</f>
        <v>62.258064516129032</v>
      </c>
      <c r="O16" s="55">
        <f>RANK(N16,N$8:N$18,0)</f>
        <v>10</v>
      </c>
      <c r="P16" s="55">
        <v>193.5</v>
      </c>
      <c r="Q16" s="75">
        <f>P16/3.1</f>
        <v>62.419354838709673</v>
      </c>
      <c r="R16" s="55">
        <f>RANK(Q16,Q$8:Q$18,0)</f>
        <v>7</v>
      </c>
      <c r="S16" s="55">
        <v>193</v>
      </c>
      <c r="T16" s="75">
        <f>S16/3.1</f>
        <v>62.258064516129032</v>
      </c>
      <c r="U16" s="55">
        <f>RANK(T16,T$8:T$18,0)</f>
        <v>9</v>
      </c>
      <c r="V16" s="55"/>
      <c r="W16" s="55">
        <f>G16+P16+S16+M16+J16</f>
        <v>963.5</v>
      </c>
      <c r="X16" s="75">
        <f>W16/15.5</f>
        <v>62.161290322580648</v>
      </c>
    </row>
    <row r="17" spans="1:24" ht="23.25" customHeight="1" x14ac:dyDescent="0.25">
      <c r="A17" s="114">
        <f>RANK(X17,X$8:X$18,0)</f>
        <v>10</v>
      </c>
      <c r="B17" s="7" t="s">
        <v>182</v>
      </c>
      <c r="C17" s="3" t="s">
        <v>13</v>
      </c>
      <c r="D17" s="6" t="s">
        <v>140</v>
      </c>
      <c r="E17" s="3" t="s">
        <v>20</v>
      </c>
      <c r="F17" s="1" t="s">
        <v>19</v>
      </c>
      <c r="G17" s="113">
        <v>196.5</v>
      </c>
      <c r="H17" s="75">
        <f>G17/3.1</f>
        <v>63.387096774193544</v>
      </c>
      <c r="I17" s="55">
        <f>RANK(H17,H$8:H$18,0)</f>
        <v>7</v>
      </c>
      <c r="J17" s="55">
        <v>185.5</v>
      </c>
      <c r="K17" s="75">
        <f>J17/3.1</f>
        <v>59.838709677419352</v>
      </c>
      <c r="L17" s="55">
        <f>RANK(K17,K$8:K$18,0)</f>
        <v>10</v>
      </c>
      <c r="M17" s="55">
        <v>196</v>
      </c>
      <c r="N17" s="75">
        <f>M17/3.1</f>
        <v>63.225806451612904</v>
      </c>
      <c r="O17" s="55">
        <f>RANK(N17,N$8:N$18,0)</f>
        <v>9</v>
      </c>
      <c r="P17" s="55">
        <v>187.5</v>
      </c>
      <c r="Q17" s="75">
        <f>P17/3.1</f>
        <v>60.483870967741936</v>
      </c>
      <c r="R17" s="55">
        <f>RANK(Q17,Q$8:Q$18,0)</f>
        <v>9</v>
      </c>
      <c r="S17" s="55">
        <v>193</v>
      </c>
      <c r="T17" s="75">
        <f>S17/3.1</f>
        <v>62.258064516129032</v>
      </c>
      <c r="U17" s="55">
        <f>RANK(T17,T$8:T$18,0)</f>
        <v>9</v>
      </c>
      <c r="V17" s="55"/>
      <c r="W17" s="55">
        <f>G17+P17+S17+M17+J17</f>
        <v>958.5</v>
      </c>
      <c r="X17" s="75">
        <f>W17/15.5</f>
        <v>61.838709677419352</v>
      </c>
    </row>
    <row r="18" spans="1:24" ht="23.25" customHeight="1" x14ac:dyDescent="0.25">
      <c r="A18" s="114">
        <f>RANK(X18,X$8:X$18,0)</f>
        <v>11</v>
      </c>
      <c r="B18" s="4" t="s">
        <v>99</v>
      </c>
      <c r="C18" s="3">
        <v>2</v>
      </c>
      <c r="D18" s="2" t="s">
        <v>98</v>
      </c>
      <c r="E18" s="1" t="s">
        <v>6</v>
      </c>
      <c r="F18" s="1" t="s">
        <v>5</v>
      </c>
      <c r="G18" s="113">
        <v>174</v>
      </c>
      <c r="H18" s="75">
        <f>G18/3.1</f>
        <v>56.129032258064512</v>
      </c>
      <c r="I18" s="55">
        <f>RANK(H18,H$8:H$18,0)</f>
        <v>11</v>
      </c>
      <c r="J18" s="55">
        <v>159.5</v>
      </c>
      <c r="K18" s="75">
        <f>J18/3.1</f>
        <v>51.451612903225808</v>
      </c>
      <c r="L18" s="55">
        <f>RANK(K18,K$8:K$18,0)</f>
        <v>11</v>
      </c>
      <c r="M18" s="55">
        <v>164.5</v>
      </c>
      <c r="N18" s="75">
        <f>M18/3.1</f>
        <v>53.064516129032256</v>
      </c>
      <c r="O18" s="55">
        <f>RANK(N18,N$8:N$18,0)</f>
        <v>11</v>
      </c>
      <c r="P18" s="55">
        <v>162.5</v>
      </c>
      <c r="Q18" s="75">
        <f>P18/3.1</f>
        <v>52.419354838709673</v>
      </c>
      <c r="R18" s="55">
        <f>RANK(Q18,Q$8:Q$18,0)</f>
        <v>11</v>
      </c>
      <c r="S18" s="55">
        <v>162.5</v>
      </c>
      <c r="T18" s="75">
        <f>S18/3.1</f>
        <v>52.419354838709673</v>
      </c>
      <c r="U18" s="55">
        <f>RANK(T18,T$8:T$18,0)</f>
        <v>11</v>
      </c>
      <c r="V18" s="55"/>
      <c r="W18" s="55">
        <f>G18+P18+S18+M18+J18</f>
        <v>823</v>
      </c>
      <c r="X18" s="75">
        <f>W18/15.5</f>
        <v>53.096774193548384</v>
      </c>
    </row>
    <row r="19" spans="1:24" ht="23.25" customHeight="1" x14ac:dyDescent="0.25">
      <c r="A19" s="112"/>
      <c r="G19" s="111"/>
      <c r="H19" s="110"/>
      <c r="I19" s="65"/>
      <c r="J19" s="65"/>
      <c r="K19" s="65"/>
      <c r="L19" s="65"/>
      <c r="M19" s="65"/>
      <c r="N19" s="65"/>
      <c r="O19" s="65"/>
      <c r="P19" s="65"/>
      <c r="Q19" s="110"/>
      <c r="R19" s="65"/>
      <c r="S19" s="65"/>
      <c r="T19" s="110"/>
      <c r="U19" s="65"/>
      <c r="V19" s="65"/>
      <c r="W19" s="65"/>
      <c r="X19" s="110"/>
    </row>
    <row r="20" spans="1:24" x14ac:dyDescent="0.25">
      <c r="B20" s="109" t="s">
        <v>3</v>
      </c>
      <c r="C20" s="109"/>
      <c r="D20" s="109"/>
      <c r="E20" s="108"/>
    </row>
    <row r="21" spans="1:24" x14ac:dyDescent="0.25">
      <c r="B21" s="109" t="s">
        <v>1</v>
      </c>
      <c r="C21" s="109"/>
      <c r="D21" s="109"/>
      <c r="E21" s="108"/>
      <c r="T21" t="s">
        <v>2</v>
      </c>
    </row>
    <row r="22" spans="1:24" ht="16.5" customHeight="1" x14ac:dyDescent="0.25">
      <c r="T22" t="s">
        <v>0</v>
      </c>
    </row>
  </sheetData>
  <mergeCells count="22">
    <mergeCell ref="B20:D20"/>
    <mergeCell ref="B21:D21"/>
    <mergeCell ref="F6:F7"/>
    <mergeCell ref="W6:W7"/>
    <mergeCell ref="X6:X7"/>
    <mergeCell ref="G6:I6"/>
    <mergeCell ref="D6:D7"/>
    <mergeCell ref="E6:E7"/>
    <mergeCell ref="J6:L6"/>
    <mergeCell ref="M6:O6"/>
    <mergeCell ref="A1:X1"/>
    <mergeCell ref="A2:X2"/>
    <mergeCell ref="A3:X3"/>
    <mergeCell ref="A4:X4"/>
    <mergeCell ref="A5:D5"/>
    <mergeCell ref="W5:X5"/>
    <mergeCell ref="A6:A7"/>
    <mergeCell ref="B6:B7"/>
    <mergeCell ref="V6:V7"/>
    <mergeCell ref="C6:C7"/>
    <mergeCell ref="P6:R6"/>
    <mergeCell ref="S6:U6"/>
  </mergeCells>
  <pageMargins left="0" right="0" top="0" bottom="0" header="0.31496062992125984" footer="0.31496062992125984"/>
  <pageSetup paperSize="9" scale="7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МП1</vt:lpstr>
      <vt:lpstr>ппа</vt:lpstr>
      <vt:lpstr>ппб</vt:lpstr>
      <vt:lpstr>ППЮ</vt:lpstr>
      <vt:lpstr>КПЮ</vt:lpstr>
      <vt:lpstr>ПП общий</vt:lpstr>
      <vt:lpstr>КП общий</vt:lpstr>
      <vt:lpstr>мл1</vt:lpstr>
      <vt:lpstr>ЭКВИ1</vt:lpstr>
      <vt:lpstr>люб</vt:lpstr>
      <vt:lpstr>абс дети</vt:lpstr>
      <vt:lpstr> абс юноши</vt:lpstr>
      <vt:lpstr>абс общий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2017-07-09T17:10:11Z</dcterms:created>
  <dcterms:modified xsi:type="dcterms:W3CDTF">2017-07-09T17:56:08Z</dcterms:modified>
</cp:coreProperties>
</file>